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CB92347F-B298-C740-9CF0-2A7D92333CE7}" xr6:coauthVersionLast="47" xr6:coauthVersionMax="47" xr10:uidLastSave="{00000000-0000-0000-0000-000000000000}"/>
  <bookViews>
    <workbookView xWindow="860" yWindow="760" windowWidth="26840" windowHeight="15940" xr2:uid="{77A1676C-00D4-9D4E-9594-B5DC069ABC8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1" i="1" l="1"/>
  <c r="G110" i="1"/>
  <c r="D110" i="1"/>
  <c r="C110" i="1"/>
  <c r="A110" i="1"/>
  <c r="B100" i="1"/>
  <c r="G99" i="1"/>
  <c r="D99" i="1"/>
  <c r="C99" i="1"/>
  <c r="A99" i="1"/>
  <c r="B89" i="1"/>
  <c r="G88" i="1"/>
  <c r="D88" i="1"/>
  <c r="C88" i="1"/>
  <c r="A88" i="1"/>
  <c r="R78" i="1"/>
  <c r="J78" i="1"/>
  <c r="G77" i="1"/>
  <c r="D77" i="1"/>
  <c r="C77" i="1"/>
  <c r="A77" i="1"/>
  <c r="R66" i="1"/>
  <c r="J66" i="1"/>
  <c r="R65" i="1"/>
  <c r="J65" i="1"/>
  <c r="R64" i="1"/>
  <c r="J64" i="1"/>
  <c r="R63" i="1"/>
  <c r="J63" i="1"/>
  <c r="R62" i="1"/>
  <c r="J62" i="1"/>
  <c r="R61" i="1"/>
  <c r="J61" i="1"/>
  <c r="R60" i="1"/>
  <c r="J60" i="1"/>
  <c r="R59" i="1"/>
  <c r="J59" i="1"/>
  <c r="R58" i="1"/>
  <c r="J58" i="1"/>
  <c r="R57" i="1"/>
  <c r="J57" i="1"/>
  <c r="R56" i="1"/>
  <c r="J56" i="1"/>
  <c r="R55" i="1"/>
  <c r="J55" i="1"/>
  <c r="R54" i="1"/>
  <c r="J54" i="1"/>
  <c r="R53" i="1"/>
  <c r="J53" i="1"/>
  <c r="R52" i="1"/>
  <c r="J52" i="1"/>
  <c r="R51" i="1"/>
  <c r="J51" i="1"/>
  <c r="R50" i="1"/>
  <c r="J50" i="1"/>
  <c r="R49" i="1"/>
  <c r="J49" i="1"/>
  <c r="R48" i="1"/>
  <c r="J48" i="1"/>
  <c r="R47" i="1"/>
  <c r="J47" i="1"/>
  <c r="R46" i="1"/>
  <c r="J46" i="1"/>
  <c r="R45" i="1"/>
  <c r="J45" i="1"/>
  <c r="R44" i="1"/>
  <c r="J44" i="1"/>
  <c r="R43" i="1"/>
  <c r="J43" i="1"/>
  <c r="R42" i="1"/>
  <c r="J42" i="1"/>
  <c r="R41" i="1"/>
  <c r="J41" i="1"/>
  <c r="R40" i="1"/>
  <c r="J40" i="1"/>
  <c r="J39" i="1"/>
  <c r="G39" i="1"/>
  <c r="D39" i="1"/>
  <c r="C39" i="1"/>
  <c r="A39" i="1"/>
  <c r="U28" i="1"/>
  <c r="K28" i="1"/>
  <c r="B28" i="1"/>
  <c r="M28" i="1" s="1"/>
  <c r="K27" i="1"/>
  <c r="B27" i="1"/>
  <c r="U26" i="1"/>
  <c r="M26" i="1"/>
  <c r="K26" i="1"/>
  <c r="K25" i="1"/>
  <c r="G25" i="1"/>
  <c r="E25" i="1"/>
  <c r="C25" i="1"/>
  <c r="A25" i="1"/>
</calcChain>
</file>

<file path=xl/sharedStrings.xml><?xml version="1.0" encoding="utf-8"?>
<sst xmlns="http://schemas.openxmlformats.org/spreadsheetml/2006/main" count="354" uniqueCount="111">
  <si>
    <t>database</t>
  </si>
  <si>
    <t>electric heater</t>
  </si>
  <si>
    <t>Activity</t>
  </si>
  <si>
    <t>heat, residential, electric storage heater, using electricity from grid</t>
  </si>
  <si>
    <t>comment</t>
  </si>
  <si>
    <t>Heat from a 5kW electric storage heater. The lifetime of the heater of 20y and 2'100 hours of heating in a year, and electric energy input with an assumed efficiency of 100%</t>
  </si>
  <si>
    <t>source</t>
  </si>
  <si>
    <t>Life cycle inventories of heating systems Life cycle inventories of heating systems, Thomas Kägi &amp; Mischa Zschokke, Carbotech AG, Zurich, 2021.</t>
  </si>
  <si>
    <t>location</t>
  </si>
  <si>
    <t>CH</t>
  </si>
  <si>
    <t>reference product</t>
  </si>
  <si>
    <t>heat, from residential heating system</t>
  </si>
  <si>
    <t>unit</t>
  </si>
  <si>
    <t>megajoule</t>
  </si>
  <si>
    <t>Country</t>
  </si>
  <si>
    <t>Switzerland</t>
  </si>
  <si>
    <t>Year</t>
  </si>
  <si>
    <t>Functional unit</t>
  </si>
  <si>
    <t>1 MJ heat</t>
  </si>
  <si>
    <t>Energy carrier</t>
  </si>
  <si>
    <t>electricity</t>
  </si>
  <si>
    <t>Feedstock</t>
  </si>
  <si>
    <t>Feedstock origin</t>
  </si>
  <si>
    <t>grid</t>
  </si>
  <si>
    <t>Heat conversion efficiency [% LHV input]</t>
  </si>
  <si>
    <t>LHV [MJ/kg]</t>
  </si>
  <si>
    <t>Market price [Euro/MJ]</t>
  </si>
  <si>
    <t>Grid loss [%]</t>
  </si>
  <si>
    <t>Power [kW]</t>
  </si>
  <si>
    <t>Lifetime [years]</t>
  </si>
  <si>
    <t>Annual operation [hours]</t>
  </si>
  <si>
    <t>Exchanges</t>
  </si>
  <si>
    <t>name</t>
  </si>
  <si>
    <t>amount</t>
  </si>
  <si>
    <t>categories</t>
  </si>
  <si>
    <t>type</t>
  </si>
  <si>
    <t>tag</t>
  </si>
  <si>
    <t>input type</t>
  </si>
  <si>
    <t>dataset name</t>
  </si>
  <si>
    <t>uncertainty type</t>
  </si>
  <si>
    <t>loc</t>
  </si>
  <si>
    <t>u1</t>
  </si>
  <si>
    <t>u2</t>
  </si>
  <si>
    <t>u3</t>
  </si>
  <si>
    <t>u4</t>
  </si>
  <si>
    <t>u5</t>
  </si>
  <si>
    <t>u6</t>
  </si>
  <si>
    <t>ub</t>
  </si>
  <si>
    <t>scale</t>
  </si>
  <si>
    <t>production</t>
  </si>
  <si>
    <t>electric storage heater production, 5 kW</t>
  </si>
  <si>
    <t>RER</t>
  </si>
  <si>
    <t>technosphere</t>
  </si>
  <si>
    <t>electric storage heater, 5 kW</t>
  </si>
  <si>
    <t>treatment of electric storage heater, 5 kW</t>
  </si>
  <si>
    <t>used electric storage heater, 5 kW</t>
  </si>
  <si>
    <t>market for electricity, low voltage</t>
  </si>
  <si>
    <t>kilowatt hour</t>
  </si>
  <si>
    <t>electricity, low voltage</t>
  </si>
  <si>
    <t>Share of the electric storage heater infrastructure (calculated with a lifetime of the heater of 20y and 2'100 hours of heating in a year) and electric energy input with an assumed efficiency of 100%. Materials and energy use based on AEG Nachtspeicherofen/ electric storage heater published in 2016. Report from: https://www.energieexperten.org/heizung/elektroheizung/speicherheizung/nachtspeicheroefen.html. Data apply to the supply in Switzerland. Production occurs at AEG Haustechnik / STIEBEL ELTRON GmbH &amp; Co. KG (DE). Source: Life cycle inventories of heating systems Life cycle inventories of heating systems, Thomas Kägi &amp; Mischa Zschokke, Carbotech AG, Zurich, 2021.</t>
  </si>
  <si>
    <t>production amount</t>
  </si>
  <si>
    <t>negative</t>
  </si>
  <si>
    <t>market for steel, low-alloyed</t>
  </si>
  <si>
    <t>GLO</t>
  </si>
  <si>
    <t>kilogram</t>
  </si>
  <si>
    <t>steel, low-alloyed</t>
  </si>
  <si>
    <t>market for sheet rolling, steel</t>
  </si>
  <si>
    <t>sheet rolling, steel</t>
  </si>
  <si>
    <t>market for enamelling</t>
  </si>
  <si>
    <t>square meter</t>
  </si>
  <si>
    <t>enamelling</t>
  </si>
  <si>
    <t>market for polyester resin, unsaturated</t>
  </si>
  <si>
    <t>polyester resin, unsaturated</t>
  </si>
  <si>
    <t>market for stone wool, packed</t>
  </si>
  <si>
    <t>stone wool, packed</t>
  </si>
  <si>
    <t>market for expanded perlite</t>
  </si>
  <si>
    <t>expanded perlite</t>
  </si>
  <si>
    <t>market for light clay brick</t>
  </si>
  <si>
    <t>light clay brick</t>
  </si>
  <si>
    <t>market for metal working, average for steel product manufacturing</t>
  </si>
  <si>
    <t>metal working, average for steel product manufacturing</t>
  </si>
  <si>
    <t>market for refractory, high aluminium oxide, packed</t>
  </si>
  <si>
    <t>refractory, high aluminium oxide, packed</t>
  </si>
  <si>
    <t>market for steel, chromium steel 18/8</t>
  </si>
  <si>
    <t>steel, chromium steel 18/8</t>
  </si>
  <si>
    <t>metal working, average for chromium steel product manufacturing</t>
  </si>
  <si>
    <t>market for zinc</t>
  </si>
  <si>
    <t>zinc</t>
  </si>
  <si>
    <t>sheet rolling, aluminium</t>
  </si>
  <si>
    <t>market for electronic component, passive, unspecified</t>
  </si>
  <si>
    <t>electronic component, passive, unspecified</t>
  </si>
  <si>
    <t>market for transport, freight, lorry, unspecified</t>
  </si>
  <si>
    <t>ton kilometer</t>
  </si>
  <si>
    <t>transport, freight, lorry, unspecified</t>
  </si>
  <si>
    <t>market for transport, freight train</t>
  </si>
  <si>
    <t>Europe without Switzerland</t>
  </si>
  <si>
    <t>transport, freight train</t>
  </si>
  <si>
    <t>market group for electricity, medium voltage</t>
  </si>
  <si>
    <t>electricity, medium voltage</t>
  </si>
  <si>
    <t>heat production, natural gas, at industrial furnace &gt;100kW</t>
  </si>
  <si>
    <t>heat, district or industrial, natural gas</t>
  </si>
  <si>
    <t>market for waste electric and electronic equipment</t>
  </si>
  <si>
    <t>waste electric and electronic equipment</t>
  </si>
  <si>
    <t>electricity, high-voltage, used as final energy</t>
  </si>
  <si>
    <t>Simple conversion from kilowatt hour to megajoule, to represent electricity used as a final energy carrier</t>
  </si>
  <si>
    <t>heat</t>
  </si>
  <si>
    <t>market group for electricity, high voltage</t>
  </si>
  <si>
    <t>electricity, high voltage</t>
  </si>
  <si>
    <t>electricity, medium-voltage, used as final energy</t>
  </si>
  <si>
    <t>electricity, low-voltage, used as final energy</t>
  </si>
  <si>
    <t>market group for electricity, low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</si>
</sst>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_-* #,##0.00\ [$CHF-100C]_-;\-* #,##0.00\ [$CHF-100C]_-;_-* &quot;-&quot;??\ [$CHF-100C]_-;_-@_-"/>
    <numFmt numFmtId="166" formatCode="0.0%"/>
    <numFmt numFmtId="167" formatCode="0.000"/>
  </numFmts>
  <fonts count="11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name val="Aptos Narrow"/>
      <family val="2"/>
      <scheme val="minor"/>
    </font>
    <font>
      <sz val="12"/>
      <color rgb="FF333333"/>
      <name val="Aptos Narrow"/>
      <family val="2"/>
      <scheme val="minor"/>
    </font>
    <font>
      <sz val="14"/>
      <color rgb="FF333333"/>
      <name val="Helvetica Neue"/>
      <family val="2"/>
    </font>
    <font>
      <sz val="12"/>
      <color theme="1"/>
      <name val="Aptos Display"/>
      <scheme val="major"/>
    </font>
    <font>
      <sz val="12"/>
      <name val="Aptos Display"/>
      <scheme val="major"/>
    </font>
    <font>
      <sz val="12"/>
      <color rgb="FF333333"/>
      <name val="Aptos Display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9" fontId="0" fillId="0" borderId="0" xfId="1" applyFont="1" applyAlignment="1">
      <alignment horizontal="left"/>
    </xf>
    <xf numFmtId="164" fontId="0" fillId="0" borderId="0" xfId="1" applyNumberFormat="1" applyFont="1" applyAlignment="1">
      <alignment horizontal="left"/>
    </xf>
    <xf numFmtId="165" fontId="0" fillId="0" borderId="0" xfId="1" applyNumberFormat="1" applyFont="1" applyAlignment="1">
      <alignment horizontal="left"/>
    </xf>
    <xf numFmtId="166" fontId="0" fillId="0" borderId="0" xfId="1" applyNumberFormat="1" applyFont="1" applyAlignment="1">
      <alignment horizontal="left"/>
    </xf>
    <xf numFmtId="2" fontId="0" fillId="0" borderId="0" xfId="1" applyNumberFormat="1" applyFont="1" applyAlignment="1">
      <alignment horizontal="left"/>
    </xf>
    <xf numFmtId="1" fontId="0" fillId="0" borderId="0" xfId="1" applyNumberFormat="1" applyFont="1" applyAlignment="1">
      <alignment horizontal="left"/>
    </xf>
    <xf numFmtId="0" fontId="3" fillId="0" borderId="0" xfId="0" applyFont="1"/>
    <xf numFmtId="11" fontId="0" fillId="0" borderId="0" xfId="0" applyNumberFormat="1" applyAlignment="1">
      <alignment horizontal="left"/>
    </xf>
    <xf numFmtId="167" fontId="0" fillId="0" borderId="0" xfId="0" applyNumberFormat="1" applyAlignment="1">
      <alignment horizontal="left"/>
    </xf>
    <xf numFmtId="2" fontId="0" fillId="0" borderId="0" xfId="0" applyNumberFormat="1"/>
    <xf numFmtId="0" fontId="4" fillId="0" borderId="0" xfId="0" applyFont="1"/>
    <xf numFmtId="2" fontId="2" fillId="0" borderId="0" xfId="0" applyNumberFormat="1" applyFont="1"/>
    <xf numFmtId="0" fontId="5" fillId="0" borderId="0" xfId="0" applyFont="1"/>
    <xf numFmtId="0" fontId="6" fillId="0" borderId="0" xfId="0" applyFont="1"/>
    <xf numFmtId="2" fontId="5" fillId="0" borderId="0" xfId="0" applyNumberFormat="1" applyFont="1"/>
    <xf numFmtId="0" fontId="7" fillId="0" borderId="0" xfId="0" applyFont="1"/>
    <xf numFmtId="0" fontId="5" fillId="0" borderId="0" xfId="0" applyFont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63C2D-D3DB-2B45-93E6-DCE5F69AE57A}">
  <dimension ref="A1:AA111"/>
  <sheetViews>
    <sheetView tabSelected="1" topLeftCell="A83" workbookViewId="0">
      <selection activeCell="B91" sqref="B91"/>
    </sheetView>
  </sheetViews>
  <sheetFormatPr baseColWidth="10" defaultRowHeight="16" x14ac:dyDescent="0.2"/>
  <cols>
    <col min="1" max="1" width="27.83203125" customWidth="1"/>
  </cols>
  <sheetData>
    <row r="1" spans="1:2" x14ac:dyDescent="0.2">
      <c r="A1" t="s">
        <v>0</v>
      </c>
      <c r="B1" t="s">
        <v>1</v>
      </c>
    </row>
    <row r="3" spans="1:2" x14ac:dyDescent="0.2">
      <c r="A3" s="1" t="s">
        <v>2</v>
      </c>
      <c r="B3" s="2" t="s">
        <v>3</v>
      </c>
    </row>
    <row r="4" spans="1:2" x14ac:dyDescent="0.2">
      <c r="A4" t="s">
        <v>4</v>
      </c>
      <c r="B4" s="3" t="s">
        <v>5</v>
      </c>
    </row>
    <row r="5" spans="1:2" x14ac:dyDescent="0.2">
      <c r="A5" t="s">
        <v>6</v>
      </c>
      <c r="B5" t="s">
        <v>7</v>
      </c>
    </row>
    <row r="6" spans="1:2" x14ac:dyDescent="0.2">
      <c r="A6" t="s">
        <v>8</v>
      </c>
      <c r="B6" s="3" t="s">
        <v>9</v>
      </c>
    </row>
    <row r="7" spans="1:2" x14ac:dyDescent="0.2">
      <c r="A7" t="s">
        <v>10</v>
      </c>
      <c r="B7" s="3" t="s">
        <v>11</v>
      </c>
    </row>
    <row r="8" spans="1:2" x14ac:dyDescent="0.2">
      <c r="A8" t="s">
        <v>12</v>
      </c>
      <c r="B8" s="3" t="s">
        <v>13</v>
      </c>
    </row>
    <row r="9" spans="1:2" x14ac:dyDescent="0.2">
      <c r="A9" t="s">
        <v>14</v>
      </c>
      <c r="B9" s="3" t="s">
        <v>15</v>
      </c>
    </row>
    <row r="10" spans="1:2" x14ac:dyDescent="0.2">
      <c r="A10" t="s">
        <v>16</v>
      </c>
      <c r="B10" s="3">
        <v>2020</v>
      </c>
    </row>
    <row r="11" spans="1:2" x14ac:dyDescent="0.2">
      <c r="A11" t="s">
        <v>17</v>
      </c>
      <c r="B11" s="3" t="s">
        <v>18</v>
      </c>
    </row>
    <row r="12" spans="1:2" x14ac:dyDescent="0.2">
      <c r="A12" t="s">
        <v>19</v>
      </c>
      <c r="B12" s="3" t="s">
        <v>20</v>
      </c>
    </row>
    <row r="13" spans="1:2" x14ac:dyDescent="0.2">
      <c r="A13" t="s">
        <v>21</v>
      </c>
      <c r="B13" s="3" t="s">
        <v>20</v>
      </c>
    </row>
    <row r="14" spans="1:2" x14ac:dyDescent="0.2">
      <c r="A14" t="s">
        <v>22</v>
      </c>
      <c r="B14" s="3" t="s">
        <v>23</v>
      </c>
    </row>
    <row r="15" spans="1:2" x14ac:dyDescent="0.2">
      <c r="A15" t="s">
        <v>24</v>
      </c>
      <c r="B15" s="4">
        <v>1</v>
      </c>
    </row>
    <row r="16" spans="1:2" x14ac:dyDescent="0.2">
      <c r="A16" t="s">
        <v>25</v>
      </c>
      <c r="B16" s="5">
        <v>3.6</v>
      </c>
    </row>
    <row r="17" spans="1:22" x14ac:dyDescent="0.2">
      <c r="A17" t="s">
        <v>26</v>
      </c>
      <c r="B17" s="6">
        <v>2.6666666666666665E-2</v>
      </c>
    </row>
    <row r="18" spans="1:22" x14ac:dyDescent="0.2">
      <c r="A18" t="s">
        <v>27</v>
      </c>
      <c r="B18" s="7">
        <v>0.06</v>
      </c>
    </row>
    <row r="19" spans="1:22" x14ac:dyDescent="0.2">
      <c r="A19" t="s">
        <v>28</v>
      </c>
      <c r="B19" s="8">
        <v>5</v>
      </c>
    </row>
    <row r="20" spans="1:22" x14ac:dyDescent="0.2">
      <c r="A20" t="s">
        <v>29</v>
      </c>
      <c r="B20" s="9">
        <v>20</v>
      </c>
    </row>
    <row r="21" spans="1:22" x14ac:dyDescent="0.2">
      <c r="A21" t="s">
        <v>30</v>
      </c>
      <c r="B21" s="9">
        <v>2100</v>
      </c>
    </row>
    <row r="22" spans="1:22" x14ac:dyDescent="0.2">
      <c r="B22" s="3"/>
    </row>
    <row r="23" spans="1:22" x14ac:dyDescent="0.2">
      <c r="A23" s="10" t="s">
        <v>31</v>
      </c>
      <c r="B23" s="3"/>
    </row>
    <row r="24" spans="1:22" x14ac:dyDescent="0.2">
      <c r="A24" s="1" t="s">
        <v>32</v>
      </c>
      <c r="B24" s="2" t="s">
        <v>33</v>
      </c>
      <c r="C24" s="1" t="s">
        <v>12</v>
      </c>
      <c r="D24" s="1" t="s">
        <v>34</v>
      </c>
      <c r="E24" s="1" t="s">
        <v>8</v>
      </c>
      <c r="F24" s="1" t="s">
        <v>35</v>
      </c>
      <c r="G24" s="1" t="s">
        <v>10</v>
      </c>
      <c r="H24" s="1" t="s">
        <v>36</v>
      </c>
      <c r="I24" s="1" t="s">
        <v>4</v>
      </c>
      <c r="J24" s="1" t="s">
        <v>37</v>
      </c>
      <c r="K24" s="1" t="s">
        <v>38</v>
      </c>
      <c r="L24" s="1" t="s">
        <v>39</v>
      </c>
      <c r="M24" s="1" t="s">
        <v>40</v>
      </c>
      <c r="N24" s="1" t="s">
        <v>41</v>
      </c>
      <c r="O24" s="1" t="s">
        <v>42</v>
      </c>
      <c r="P24" s="1" t="s">
        <v>43</v>
      </c>
      <c r="Q24" s="1" t="s">
        <v>44</v>
      </c>
      <c r="R24" s="1" t="s">
        <v>45</v>
      </c>
      <c r="S24" s="1" t="s">
        <v>46</v>
      </c>
      <c r="T24" s="1" t="s">
        <v>47</v>
      </c>
      <c r="U24" s="1" t="s">
        <v>48</v>
      </c>
      <c r="V24" s="1"/>
    </row>
    <row r="25" spans="1:22" x14ac:dyDescent="0.2">
      <c r="A25" t="str">
        <f>B3</f>
        <v>heat, residential, electric storage heater, using electricity from grid</v>
      </c>
      <c r="B25" s="3">
        <v>1</v>
      </c>
      <c r="C25" t="str">
        <f>B8</f>
        <v>megajoule</v>
      </c>
      <c r="E25" t="str">
        <f>B6</f>
        <v>CH</v>
      </c>
      <c r="F25" t="s">
        <v>49</v>
      </c>
      <c r="G25" t="str">
        <f>B7</f>
        <v>heat, from residential heating system</v>
      </c>
      <c r="K25" t="str">
        <f>B3</f>
        <v>heat, residential, electric storage heater, using electricity from grid</v>
      </c>
    </row>
    <row r="26" spans="1:22" x14ac:dyDescent="0.2">
      <c r="A26" t="s">
        <v>50</v>
      </c>
      <c r="B26" s="11">
        <v>1.3200000000000001E-6</v>
      </c>
      <c r="C26" t="s">
        <v>12</v>
      </c>
      <c r="E26" t="s">
        <v>51</v>
      </c>
      <c r="F26" t="s">
        <v>52</v>
      </c>
      <c r="G26" t="s">
        <v>53</v>
      </c>
      <c r="K26" t="str">
        <f>B3</f>
        <v>heat, residential, electric storage heater, using electricity from grid</v>
      </c>
      <c r="L26">
        <v>2</v>
      </c>
      <c r="M26">
        <f>LN(B26)</f>
        <v>-13.537878821365995</v>
      </c>
      <c r="N26">
        <v>1.1000000000000001</v>
      </c>
      <c r="O26">
        <v>1.02</v>
      </c>
      <c r="P26">
        <v>1</v>
      </c>
      <c r="Q26">
        <v>1.02</v>
      </c>
      <c r="R26">
        <v>1.2</v>
      </c>
      <c r="S26">
        <v>1.2</v>
      </c>
      <c r="T26">
        <v>1.05</v>
      </c>
      <c r="U26">
        <f t="shared" ref="U26:U28" si="0">LN(SQRT(EXP(
SQRT(
+POWER(LN(N26),2)
+POWER(LN(O26),2)
+POWER(LN(P26),2)
+POWER(LN(Q26),2)
+POWER(LN(R26),2)
+POWER(LN(S26),2)
+POWER(LN(T26),2)
)
)))</f>
        <v>0.14029531240673906</v>
      </c>
    </row>
    <row r="27" spans="1:22" x14ac:dyDescent="0.2">
      <c r="A27" t="s">
        <v>54</v>
      </c>
      <c r="B27" s="11">
        <f>1/(B19*B21*B20*3.6*-1)</f>
        <v>-1.3227513227513228E-6</v>
      </c>
      <c r="C27" t="s">
        <v>12</v>
      </c>
      <c r="E27" t="s">
        <v>51</v>
      </c>
      <c r="F27" t="s">
        <v>52</v>
      </c>
      <c r="G27" t="s">
        <v>55</v>
      </c>
      <c r="K27" t="str">
        <f>B3</f>
        <v>heat, residential, electric storage heater, using electricity from grid</v>
      </c>
      <c r="L27">
        <v>0</v>
      </c>
    </row>
    <row r="28" spans="1:22" x14ac:dyDescent="0.2">
      <c r="A28" t="s">
        <v>56</v>
      </c>
      <c r="B28" s="12">
        <f>B25/B15/3.6</f>
        <v>0.27777777777777779</v>
      </c>
      <c r="C28" t="s">
        <v>57</v>
      </c>
      <c r="E28" t="s">
        <v>9</v>
      </c>
      <c r="F28" t="s">
        <v>52</v>
      </c>
      <c r="G28" t="s">
        <v>58</v>
      </c>
      <c r="H28" t="s">
        <v>20</v>
      </c>
      <c r="K28" t="str">
        <f>B3</f>
        <v>heat, residential, electric storage heater, using electricity from grid</v>
      </c>
      <c r="L28">
        <v>2</v>
      </c>
      <c r="M28">
        <f t="shared" ref="M28" si="1">LN(B28)</f>
        <v>-1.2809338454620642</v>
      </c>
      <c r="N28">
        <v>1</v>
      </c>
      <c r="O28">
        <v>1</v>
      </c>
      <c r="P28">
        <v>1</v>
      </c>
      <c r="Q28">
        <v>1</v>
      </c>
      <c r="R28">
        <v>1</v>
      </c>
      <c r="S28">
        <v>1.2</v>
      </c>
      <c r="T28">
        <v>1.05</v>
      </c>
      <c r="U28">
        <f t="shared" si="0"/>
        <v>9.4368466914869636E-2</v>
      </c>
    </row>
    <row r="30" spans="1:22" x14ac:dyDescent="0.2">
      <c r="A30" s="1" t="s">
        <v>2</v>
      </c>
      <c r="B30" s="1" t="s">
        <v>50</v>
      </c>
      <c r="K30" s="13"/>
      <c r="L30" s="13"/>
      <c r="M30" s="13"/>
      <c r="N30" s="13"/>
      <c r="O30" s="13"/>
      <c r="P30" s="13"/>
    </row>
    <row r="31" spans="1:22" x14ac:dyDescent="0.2">
      <c r="A31" t="s">
        <v>4</v>
      </c>
      <c r="B31" t="s">
        <v>59</v>
      </c>
      <c r="K31" s="13"/>
      <c r="L31" s="13"/>
      <c r="M31" s="13"/>
      <c r="N31" s="13"/>
      <c r="O31" s="13"/>
      <c r="P31" s="13"/>
    </row>
    <row r="32" spans="1:22" x14ac:dyDescent="0.2">
      <c r="A32" t="s">
        <v>6</v>
      </c>
      <c r="B32" t="s">
        <v>7</v>
      </c>
      <c r="K32" s="13"/>
      <c r="L32" s="13"/>
      <c r="M32" s="13"/>
      <c r="N32" s="13"/>
      <c r="O32" s="13"/>
      <c r="P32" s="13"/>
    </row>
    <row r="33" spans="1:27" x14ac:dyDescent="0.2">
      <c r="A33" t="s">
        <v>8</v>
      </c>
      <c r="B33" t="s">
        <v>51</v>
      </c>
      <c r="K33" s="13"/>
      <c r="L33" s="13"/>
      <c r="M33" s="13"/>
      <c r="N33" s="13"/>
      <c r="O33" s="13"/>
      <c r="P33" s="13"/>
    </row>
    <row r="34" spans="1:27" x14ac:dyDescent="0.2">
      <c r="A34" t="s">
        <v>60</v>
      </c>
      <c r="B34">
        <v>1</v>
      </c>
      <c r="K34" s="13"/>
      <c r="L34" s="13"/>
      <c r="M34" s="13"/>
      <c r="N34" s="13"/>
      <c r="O34" s="13"/>
      <c r="P34" s="13"/>
    </row>
    <row r="35" spans="1:27" x14ac:dyDescent="0.2">
      <c r="A35" t="s">
        <v>10</v>
      </c>
      <c r="B35" t="s">
        <v>53</v>
      </c>
      <c r="K35" s="13"/>
      <c r="L35" s="13"/>
      <c r="M35" s="13"/>
      <c r="N35" s="13"/>
      <c r="O35" s="13"/>
      <c r="P35" s="13"/>
    </row>
    <row r="36" spans="1:27" x14ac:dyDescent="0.2">
      <c r="A36" t="s">
        <v>12</v>
      </c>
      <c r="B36" t="s">
        <v>12</v>
      </c>
      <c r="K36" s="13"/>
      <c r="L36" s="13"/>
      <c r="M36" s="13"/>
      <c r="N36" s="13"/>
      <c r="O36" s="13"/>
      <c r="P36" s="13"/>
    </row>
    <row r="37" spans="1:27" x14ac:dyDescent="0.2">
      <c r="A37" s="1" t="s">
        <v>31</v>
      </c>
      <c r="K37" s="13"/>
      <c r="L37" s="13"/>
      <c r="M37" s="13"/>
      <c r="N37" s="13"/>
      <c r="O37" s="13"/>
      <c r="P37" s="13"/>
    </row>
    <row r="38" spans="1:27" x14ac:dyDescent="0.2">
      <c r="A38" s="1" t="s">
        <v>32</v>
      </c>
      <c r="B38" s="1" t="s">
        <v>33</v>
      </c>
      <c r="C38" s="1" t="s">
        <v>8</v>
      </c>
      <c r="D38" s="1" t="s">
        <v>12</v>
      </c>
      <c r="E38" s="1" t="s">
        <v>34</v>
      </c>
      <c r="F38" s="1" t="s">
        <v>35</v>
      </c>
      <c r="G38" s="1" t="s">
        <v>10</v>
      </c>
      <c r="H38" s="14" t="s">
        <v>4</v>
      </c>
      <c r="I38" s="14" t="s">
        <v>39</v>
      </c>
      <c r="J38" s="1" t="s">
        <v>40</v>
      </c>
      <c r="K38" s="15" t="s">
        <v>41</v>
      </c>
      <c r="L38" s="15" t="s">
        <v>42</v>
      </c>
      <c r="M38" s="15" t="s">
        <v>43</v>
      </c>
      <c r="N38" s="15" t="s">
        <v>44</v>
      </c>
      <c r="O38" s="15" t="s">
        <v>45</v>
      </c>
      <c r="P38" s="15" t="s">
        <v>46</v>
      </c>
      <c r="Q38" s="1" t="s">
        <v>47</v>
      </c>
      <c r="R38" s="1" t="s">
        <v>48</v>
      </c>
      <c r="S38" s="14" t="s">
        <v>61</v>
      </c>
      <c r="T38" s="1"/>
      <c r="U38" s="15"/>
      <c r="V38" s="15"/>
      <c r="W38" s="15"/>
      <c r="X38" s="15"/>
      <c r="Y38" s="15"/>
      <c r="Z38" s="15"/>
      <c r="AA38" s="1"/>
    </row>
    <row r="39" spans="1:27" x14ac:dyDescent="0.2">
      <c r="A39" t="str">
        <f>B30</f>
        <v>electric storage heater production, 5 kW</v>
      </c>
      <c r="B39">
        <v>1</v>
      </c>
      <c r="C39" t="str">
        <f>B33</f>
        <v>RER</v>
      </c>
      <c r="D39" t="str">
        <f>B36</f>
        <v>unit</v>
      </c>
      <c r="E39" s="16"/>
      <c r="F39" t="s">
        <v>49</v>
      </c>
      <c r="G39" t="str">
        <f>B35</f>
        <v>electric storage heater, 5 kW</v>
      </c>
      <c r="H39" s="16"/>
      <c r="I39" s="16">
        <v>0</v>
      </c>
      <c r="J39">
        <f t="shared" ref="J39:J66" si="2">LN(B39)</f>
        <v>0</v>
      </c>
      <c r="K39" s="13"/>
      <c r="L39" s="13"/>
      <c r="M39" s="13"/>
      <c r="N39" s="13"/>
      <c r="O39" s="13"/>
      <c r="P39" s="13"/>
    </row>
    <row r="40" spans="1:27" s="16" customFormat="1" ht="18" x14ac:dyDescent="0.2">
      <c r="A40" s="16" t="s">
        <v>62</v>
      </c>
      <c r="B40" s="17">
        <v>28.27</v>
      </c>
      <c r="C40" s="16" t="s">
        <v>63</v>
      </c>
      <c r="D40" s="17" t="s">
        <v>64</v>
      </c>
      <c r="F40" s="16" t="s">
        <v>52</v>
      </c>
      <c r="G40" s="16" t="s">
        <v>65</v>
      </c>
      <c r="I40" s="16">
        <v>2</v>
      </c>
      <c r="J40">
        <f t="shared" si="2"/>
        <v>3.341801171705499</v>
      </c>
      <c r="K40" s="18">
        <v>1</v>
      </c>
      <c r="L40" s="18">
        <v>1</v>
      </c>
      <c r="M40" s="18">
        <v>1.03</v>
      </c>
      <c r="N40" s="18">
        <v>1.01</v>
      </c>
      <c r="O40" s="18">
        <v>1.2</v>
      </c>
      <c r="P40" s="18">
        <v>1.2</v>
      </c>
      <c r="Q40" s="18">
        <v>1.05</v>
      </c>
      <c r="R40">
        <f>LN(SQRT(EXP(
SQRT(
+POWER(LN(K40),2)
+POWER(LN(L40),2)
+POWER(LN(M40),2)
+POWER(LN(N40),2)
+POWER(LN(O40),2)
+POWER(LN(P40),2)
+POWER(LN(Q40),2)
)
)))</f>
        <v>0.132132047718622</v>
      </c>
      <c r="T40" s="19"/>
    </row>
    <row r="41" spans="1:27" s="16" customFormat="1" ht="18" x14ac:dyDescent="0.2">
      <c r="A41" s="20" t="s">
        <v>66</v>
      </c>
      <c r="B41" s="17">
        <v>28.27</v>
      </c>
      <c r="C41" s="16" t="s">
        <v>63</v>
      </c>
      <c r="D41" s="17" t="s">
        <v>64</v>
      </c>
      <c r="F41" s="16" t="s">
        <v>52</v>
      </c>
      <c r="G41" s="16" t="s">
        <v>67</v>
      </c>
      <c r="I41" s="16">
        <v>2</v>
      </c>
      <c r="J41">
        <f t="shared" si="2"/>
        <v>3.341801171705499</v>
      </c>
      <c r="K41" s="18">
        <v>1</v>
      </c>
      <c r="L41" s="18">
        <v>1</v>
      </c>
      <c r="M41" s="18">
        <v>1.03</v>
      </c>
      <c r="N41" s="18">
        <v>1.01</v>
      </c>
      <c r="O41" s="18">
        <v>1.2</v>
      </c>
      <c r="P41" s="18">
        <v>1.2</v>
      </c>
      <c r="Q41" s="18">
        <v>1.05</v>
      </c>
      <c r="R41">
        <f t="shared" ref="R41:R66" si="3">LN(SQRT(EXP(
SQRT(
+POWER(LN(K41),2)
+POWER(LN(L41),2)
+POWER(LN(M41),2)
+POWER(LN(N41),2)
+POWER(LN(O41),2)
+POWER(LN(P41),2)
+POWER(LN(Q41),2)
)
)))</f>
        <v>0.132132047718622</v>
      </c>
      <c r="T41" s="19"/>
    </row>
    <row r="42" spans="1:27" s="16" customFormat="1" ht="18" x14ac:dyDescent="0.2">
      <c r="A42" s="16" t="s">
        <v>68</v>
      </c>
      <c r="B42" s="17">
        <v>1.7668999999999999</v>
      </c>
      <c r="C42" s="16" t="s">
        <v>63</v>
      </c>
      <c r="D42" s="17" t="s">
        <v>69</v>
      </c>
      <c r="F42" s="16" t="s">
        <v>52</v>
      </c>
      <c r="G42" s="16" t="s">
        <v>70</v>
      </c>
      <c r="I42" s="16">
        <v>2</v>
      </c>
      <c r="J42">
        <f t="shared" si="2"/>
        <v>0.56922659864046732</v>
      </c>
      <c r="K42" s="18">
        <v>1.05</v>
      </c>
      <c r="L42" s="18">
        <v>1.02</v>
      </c>
      <c r="M42" s="18">
        <v>1.03</v>
      </c>
      <c r="N42" s="18">
        <v>1.02</v>
      </c>
      <c r="O42" s="18">
        <v>1.2</v>
      </c>
      <c r="P42" s="18">
        <v>1.2</v>
      </c>
      <c r="Q42" s="18">
        <v>1.05</v>
      </c>
      <c r="R42">
        <f t="shared" si="3"/>
        <v>0.13500117709534998</v>
      </c>
      <c r="T42" s="19"/>
    </row>
    <row r="43" spans="1:27" s="16" customFormat="1" ht="18" x14ac:dyDescent="0.2">
      <c r="A43" s="17" t="s">
        <v>71</v>
      </c>
      <c r="B43" s="17">
        <v>0.5</v>
      </c>
      <c r="C43" s="16" t="s">
        <v>51</v>
      </c>
      <c r="D43" s="17" t="s">
        <v>64</v>
      </c>
      <c r="F43" s="16" t="s">
        <v>52</v>
      </c>
      <c r="G43" s="17" t="s">
        <v>72</v>
      </c>
      <c r="I43" s="16">
        <v>2</v>
      </c>
      <c r="J43">
        <f t="shared" si="2"/>
        <v>-0.69314718055994529</v>
      </c>
      <c r="K43" s="18">
        <v>1.5</v>
      </c>
      <c r="L43" s="18">
        <v>1.02</v>
      </c>
      <c r="M43" s="18">
        <v>1.03</v>
      </c>
      <c r="N43" s="18">
        <v>1.02</v>
      </c>
      <c r="O43" s="18">
        <v>1.2</v>
      </c>
      <c r="P43" s="18">
        <v>1.2</v>
      </c>
      <c r="Q43" s="18">
        <v>1.05</v>
      </c>
      <c r="R43">
        <f t="shared" si="3"/>
        <v>0.24234414839335677</v>
      </c>
      <c r="T43" s="19"/>
    </row>
    <row r="44" spans="1:27" s="16" customFormat="1" ht="18" x14ac:dyDescent="0.2">
      <c r="A44" s="17" t="s">
        <v>73</v>
      </c>
      <c r="B44" s="17">
        <v>8.35</v>
      </c>
      <c r="C44" s="16" t="s">
        <v>63</v>
      </c>
      <c r="D44" s="17" t="s">
        <v>64</v>
      </c>
      <c r="F44" s="16" t="s">
        <v>52</v>
      </c>
      <c r="G44" s="17" t="s">
        <v>74</v>
      </c>
      <c r="I44" s="16">
        <v>2</v>
      </c>
      <c r="J44">
        <f t="shared" si="2"/>
        <v>2.1222615388627641</v>
      </c>
      <c r="K44" s="18">
        <v>1</v>
      </c>
      <c r="L44" s="18">
        <v>1</v>
      </c>
      <c r="M44" s="18">
        <v>1.03</v>
      </c>
      <c r="N44" s="18">
        <v>1.01</v>
      </c>
      <c r="O44" s="18">
        <v>1.2</v>
      </c>
      <c r="P44" s="18">
        <v>1.2</v>
      </c>
      <c r="Q44" s="18">
        <v>1.05</v>
      </c>
      <c r="R44">
        <f t="shared" si="3"/>
        <v>0.132132047718622</v>
      </c>
      <c r="T44" s="19"/>
    </row>
    <row r="45" spans="1:27" s="16" customFormat="1" ht="18" x14ac:dyDescent="0.2">
      <c r="A45" s="17" t="s">
        <v>75</v>
      </c>
      <c r="B45" s="17">
        <v>4.17</v>
      </c>
      <c r="C45" s="16" t="s">
        <v>63</v>
      </c>
      <c r="D45" s="17" t="s">
        <v>64</v>
      </c>
      <c r="F45" s="16" t="s">
        <v>52</v>
      </c>
      <c r="G45" s="17" t="s">
        <v>76</v>
      </c>
      <c r="I45" s="16">
        <v>2</v>
      </c>
      <c r="J45">
        <f t="shared" si="2"/>
        <v>1.4279160358107101</v>
      </c>
      <c r="K45" s="18">
        <v>1.5</v>
      </c>
      <c r="L45" s="18">
        <v>1.02</v>
      </c>
      <c r="M45" s="18">
        <v>1.03</v>
      </c>
      <c r="N45" s="18">
        <v>1.02</v>
      </c>
      <c r="O45" s="18">
        <v>1.2</v>
      </c>
      <c r="P45" s="18">
        <v>1.2</v>
      </c>
      <c r="Q45" s="18">
        <v>1.05</v>
      </c>
      <c r="R45">
        <f t="shared" si="3"/>
        <v>0.24234414839335677</v>
      </c>
      <c r="T45" s="19"/>
    </row>
    <row r="46" spans="1:27" s="16" customFormat="1" ht="18" x14ac:dyDescent="0.2">
      <c r="A46" s="17" t="s">
        <v>77</v>
      </c>
      <c r="B46" s="17">
        <v>4.17</v>
      </c>
      <c r="C46" s="16" t="s">
        <v>63</v>
      </c>
      <c r="D46" s="17" t="s">
        <v>64</v>
      </c>
      <c r="F46" s="16" t="s">
        <v>52</v>
      </c>
      <c r="G46" s="17" t="s">
        <v>78</v>
      </c>
      <c r="I46" s="16">
        <v>2</v>
      </c>
      <c r="J46">
        <f t="shared" si="2"/>
        <v>1.4279160358107101</v>
      </c>
      <c r="K46" s="18">
        <v>1.5</v>
      </c>
      <c r="L46" s="18">
        <v>1.02</v>
      </c>
      <c r="M46" s="18">
        <v>1.03</v>
      </c>
      <c r="N46" s="18">
        <v>1.02</v>
      </c>
      <c r="O46" s="18">
        <v>1.2</v>
      </c>
      <c r="P46" s="18">
        <v>1.2</v>
      </c>
      <c r="Q46" s="18">
        <v>1.05</v>
      </c>
      <c r="R46">
        <f t="shared" si="3"/>
        <v>0.24234414839335677</v>
      </c>
      <c r="T46" s="19"/>
    </row>
    <row r="47" spans="1:27" s="16" customFormat="1" ht="18" x14ac:dyDescent="0.2">
      <c r="A47" s="16" t="s">
        <v>62</v>
      </c>
      <c r="B47" s="17">
        <v>0.84</v>
      </c>
      <c r="C47" s="16" t="s">
        <v>63</v>
      </c>
      <c r="D47" s="17" t="s">
        <v>64</v>
      </c>
      <c r="F47" s="16" t="s">
        <v>52</v>
      </c>
      <c r="G47" s="16" t="s">
        <v>65</v>
      </c>
      <c r="I47" s="16">
        <v>2</v>
      </c>
      <c r="J47">
        <f t="shared" si="2"/>
        <v>-0.1743533871447778</v>
      </c>
      <c r="K47" s="18">
        <v>1.5</v>
      </c>
      <c r="L47" s="18">
        <v>1.02</v>
      </c>
      <c r="M47" s="18">
        <v>1.03</v>
      </c>
      <c r="N47" s="18">
        <v>1.02</v>
      </c>
      <c r="O47" s="18">
        <v>1.2</v>
      </c>
      <c r="P47" s="18">
        <v>1.2</v>
      </c>
      <c r="Q47" s="18">
        <v>1.05</v>
      </c>
      <c r="R47">
        <f t="shared" si="3"/>
        <v>0.24234414839335677</v>
      </c>
      <c r="T47" s="19"/>
    </row>
    <row r="48" spans="1:27" s="16" customFormat="1" ht="18" x14ac:dyDescent="0.2">
      <c r="A48" s="20" t="s">
        <v>66</v>
      </c>
      <c r="B48" s="17">
        <v>0.84</v>
      </c>
      <c r="C48" s="16" t="s">
        <v>63</v>
      </c>
      <c r="D48" s="17" t="s">
        <v>64</v>
      </c>
      <c r="F48" s="16" t="s">
        <v>52</v>
      </c>
      <c r="G48" s="16" t="s">
        <v>67</v>
      </c>
      <c r="I48" s="16">
        <v>2</v>
      </c>
      <c r="J48">
        <f t="shared" si="2"/>
        <v>-0.1743533871447778</v>
      </c>
      <c r="K48" s="18">
        <v>1.5</v>
      </c>
      <c r="L48" s="18">
        <v>1.02</v>
      </c>
      <c r="M48" s="18">
        <v>1.03</v>
      </c>
      <c r="N48" s="18">
        <v>1.02</v>
      </c>
      <c r="O48" s="18">
        <v>1.2</v>
      </c>
      <c r="P48" s="18">
        <v>1.2</v>
      </c>
      <c r="Q48" s="18">
        <v>1.05</v>
      </c>
      <c r="R48">
        <f t="shared" si="3"/>
        <v>0.24234414839335677</v>
      </c>
      <c r="T48" s="19"/>
    </row>
    <row r="49" spans="1:20" s="16" customFormat="1" ht="18" x14ac:dyDescent="0.2">
      <c r="A49" s="16" t="s">
        <v>79</v>
      </c>
      <c r="B49" s="17">
        <v>0.84</v>
      </c>
      <c r="C49" s="16" t="s">
        <v>63</v>
      </c>
      <c r="D49" s="17" t="s">
        <v>64</v>
      </c>
      <c r="F49" s="16" t="s">
        <v>52</v>
      </c>
      <c r="G49" s="16" t="s">
        <v>80</v>
      </c>
      <c r="I49" s="16">
        <v>2</v>
      </c>
      <c r="J49">
        <f t="shared" si="2"/>
        <v>-0.1743533871447778</v>
      </c>
      <c r="K49" s="18">
        <v>1</v>
      </c>
      <c r="L49" s="18">
        <v>1</v>
      </c>
      <c r="M49" s="18">
        <v>1.03</v>
      </c>
      <c r="N49" s="18">
        <v>1.01</v>
      </c>
      <c r="O49" s="18">
        <v>1.2</v>
      </c>
      <c r="P49" s="18">
        <v>1.2</v>
      </c>
      <c r="Q49" s="18">
        <v>1.05</v>
      </c>
      <c r="R49">
        <f t="shared" si="3"/>
        <v>0.132132047718622</v>
      </c>
      <c r="T49" s="19"/>
    </row>
    <row r="50" spans="1:20" s="16" customFormat="1" ht="18" x14ac:dyDescent="0.2">
      <c r="A50" s="17" t="s">
        <v>81</v>
      </c>
      <c r="B50" s="17">
        <v>95.04</v>
      </c>
      <c r="C50" s="16" t="s">
        <v>63</v>
      </c>
      <c r="D50" s="17" t="s">
        <v>64</v>
      </c>
      <c r="F50" s="16" t="s">
        <v>52</v>
      </c>
      <c r="G50" s="17" t="s">
        <v>82</v>
      </c>
      <c r="I50" s="16">
        <v>2</v>
      </c>
      <c r="J50">
        <f t="shared" si="2"/>
        <v>4.554297855614335</v>
      </c>
      <c r="K50" s="18">
        <v>1</v>
      </c>
      <c r="L50" s="18">
        <v>1</v>
      </c>
      <c r="M50" s="18">
        <v>1.03</v>
      </c>
      <c r="N50" s="18">
        <v>1.01</v>
      </c>
      <c r="O50" s="18">
        <v>1.2</v>
      </c>
      <c r="P50" s="18">
        <v>1.2</v>
      </c>
      <c r="Q50" s="18">
        <v>1.05</v>
      </c>
      <c r="R50">
        <f t="shared" si="3"/>
        <v>0.132132047718622</v>
      </c>
      <c r="T50" s="19"/>
    </row>
    <row r="51" spans="1:20" s="16" customFormat="1" ht="18" x14ac:dyDescent="0.2">
      <c r="A51" s="16" t="s">
        <v>83</v>
      </c>
      <c r="B51" s="17">
        <v>13.4</v>
      </c>
      <c r="C51" s="16" t="s">
        <v>63</v>
      </c>
      <c r="D51" s="17" t="s">
        <v>64</v>
      </c>
      <c r="F51" s="16" t="s">
        <v>52</v>
      </c>
      <c r="G51" s="16" t="s">
        <v>84</v>
      </c>
      <c r="I51" s="16">
        <v>2</v>
      </c>
      <c r="J51">
        <f t="shared" si="2"/>
        <v>2.5952547069568657</v>
      </c>
      <c r="K51" s="18">
        <v>1</v>
      </c>
      <c r="L51" s="18">
        <v>1</v>
      </c>
      <c r="M51" s="18">
        <v>1.03</v>
      </c>
      <c r="N51" s="18">
        <v>1.01</v>
      </c>
      <c r="O51" s="18">
        <v>1.2</v>
      </c>
      <c r="P51" s="18">
        <v>1.2</v>
      </c>
      <c r="Q51" s="18">
        <v>1.05</v>
      </c>
      <c r="R51">
        <f t="shared" si="3"/>
        <v>0.132132047718622</v>
      </c>
      <c r="T51" s="19"/>
    </row>
    <row r="52" spans="1:20" s="16" customFormat="1" ht="18" x14ac:dyDescent="0.2">
      <c r="A52" s="17" t="s">
        <v>85</v>
      </c>
      <c r="B52" s="17">
        <v>13.4</v>
      </c>
      <c r="C52" s="16" t="s">
        <v>51</v>
      </c>
      <c r="D52" s="17" t="s">
        <v>64</v>
      </c>
      <c r="F52" s="16" t="s">
        <v>52</v>
      </c>
      <c r="G52" s="17" t="s">
        <v>85</v>
      </c>
      <c r="I52" s="16">
        <v>2</v>
      </c>
      <c r="J52">
        <f t="shared" si="2"/>
        <v>2.5952547069568657</v>
      </c>
      <c r="K52" s="18">
        <v>1</v>
      </c>
      <c r="L52" s="18">
        <v>1</v>
      </c>
      <c r="M52" s="18">
        <v>1.03</v>
      </c>
      <c r="N52" s="18">
        <v>1.01</v>
      </c>
      <c r="O52" s="18">
        <v>1.2</v>
      </c>
      <c r="P52" s="18">
        <v>1.2</v>
      </c>
      <c r="Q52" s="18">
        <v>1.05</v>
      </c>
      <c r="R52">
        <f t="shared" si="3"/>
        <v>0.132132047718622</v>
      </c>
      <c r="T52" s="19"/>
    </row>
    <row r="53" spans="1:20" s="16" customFormat="1" ht="18" x14ac:dyDescent="0.2">
      <c r="A53" s="17" t="s">
        <v>86</v>
      </c>
      <c r="B53" s="17">
        <v>0.5</v>
      </c>
      <c r="C53" s="16" t="s">
        <v>63</v>
      </c>
      <c r="D53" s="17" t="s">
        <v>64</v>
      </c>
      <c r="F53" s="16" t="s">
        <v>52</v>
      </c>
      <c r="G53" s="17" t="s">
        <v>87</v>
      </c>
      <c r="I53" s="16">
        <v>2</v>
      </c>
      <c r="J53">
        <f t="shared" si="2"/>
        <v>-0.69314718055994529</v>
      </c>
      <c r="K53" s="18">
        <v>1.5</v>
      </c>
      <c r="L53" s="18">
        <v>1</v>
      </c>
      <c r="M53" s="18">
        <v>1.03</v>
      </c>
      <c r="N53" s="18">
        <v>1.02</v>
      </c>
      <c r="O53" s="18">
        <v>1.2</v>
      </c>
      <c r="P53" s="18">
        <v>1.2</v>
      </c>
      <c r="Q53" s="18">
        <v>1.05</v>
      </c>
      <c r="R53">
        <f t="shared" si="3"/>
        <v>0.24214179781389142</v>
      </c>
      <c r="T53" s="19"/>
    </row>
    <row r="54" spans="1:20" s="16" customFormat="1" ht="18" x14ac:dyDescent="0.2">
      <c r="A54" s="17" t="s">
        <v>88</v>
      </c>
      <c r="B54" s="17">
        <v>0.5</v>
      </c>
      <c r="C54" s="16" t="s">
        <v>51</v>
      </c>
      <c r="D54" s="17" t="s">
        <v>64</v>
      </c>
      <c r="F54" s="16" t="s">
        <v>52</v>
      </c>
      <c r="G54" s="17" t="s">
        <v>88</v>
      </c>
      <c r="I54" s="16">
        <v>2</v>
      </c>
      <c r="J54">
        <f t="shared" si="2"/>
        <v>-0.69314718055994529</v>
      </c>
      <c r="K54" s="18">
        <v>1.5</v>
      </c>
      <c r="L54" s="18">
        <v>1</v>
      </c>
      <c r="M54" s="18">
        <v>1.03</v>
      </c>
      <c r="N54" s="18">
        <v>1.02</v>
      </c>
      <c r="O54" s="18">
        <v>1.2</v>
      </c>
      <c r="P54" s="18">
        <v>1.2</v>
      </c>
      <c r="Q54" s="18">
        <v>1.05</v>
      </c>
      <c r="R54">
        <f t="shared" si="3"/>
        <v>0.24214179781389142</v>
      </c>
      <c r="T54" s="19"/>
    </row>
    <row r="55" spans="1:20" s="16" customFormat="1" ht="18" x14ac:dyDescent="0.2">
      <c r="A55" s="16" t="s">
        <v>62</v>
      </c>
      <c r="B55" s="17">
        <v>0.5</v>
      </c>
      <c r="C55" s="16" t="s">
        <v>63</v>
      </c>
      <c r="D55" s="17" t="s">
        <v>64</v>
      </c>
      <c r="F55" s="16" t="s">
        <v>52</v>
      </c>
      <c r="G55" s="16" t="s">
        <v>65</v>
      </c>
      <c r="I55" s="16">
        <v>2</v>
      </c>
      <c r="J55">
        <f t="shared" si="2"/>
        <v>-0.69314718055994529</v>
      </c>
      <c r="K55" s="18">
        <v>1.5</v>
      </c>
      <c r="L55" s="18">
        <v>1</v>
      </c>
      <c r="M55" s="18">
        <v>1.03</v>
      </c>
      <c r="N55" s="18">
        <v>1.02</v>
      </c>
      <c r="O55" s="18">
        <v>1.2</v>
      </c>
      <c r="P55" s="18">
        <v>1.2</v>
      </c>
      <c r="Q55" s="18">
        <v>1.05</v>
      </c>
      <c r="R55">
        <f t="shared" si="3"/>
        <v>0.24214179781389142</v>
      </c>
      <c r="T55" s="19"/>
    </row>
    <row r="56" spans="1:20" s="16" customFormat="1" ht="18" x14ac:dyDescent="0.2">
      <c r="A56" s="20" t="s">
        <v>66</v>
      </c>
      <c r="B56" s="17">
        <v>1</v>
      </c>
      <c r="C56" s="16" t="s">
        <v>63</v>
      </c>
      <c r="D56" s="17" t="s">
        <v>64</v>
      </c>
      <c r="F56" s="16" t="s">
        <v>52</v>
      </c>
      <c r="G56" s="16" t="s">
        <v>67</v>
      </c>
      <c r="I56" s="16">
        <v>2</v>
      </c>
      <c r="J56">
        <f t="shared" si="2"/>
        <v>0</v>
      </c>
      <c r="K56" s="18">
        <v>1.5</v>
      </c>
      <c r="L56" s="18">
        <v>1</v>
      </c>
      <c r="M56" s="18">
        <v>1.03</v>
      </c>
      <c r="N56" s="18">
        <v>1.02</v>
      </c>
      <c r="O56" s="18">
        <v>1.2</v>
      </c>
      <c r="P56" s="18">
        <v>1.2</v>
      </c>
      <c r="Q56" s="18">
        <v>1.05</v>
      </c>
      <c r="R56">
        <f t="shared" si="3"/>
        <v>0.24214179781389142</v>
      </c>
      <c r="T56" s="19"/>
    </row>
    <row r="57" spans="1:20" s="16" customFormat="1" ht="18" x14ac:dyDescent="0.2">
      <c r="A57" s="17" t="s">
        <v>89</v>
      </c>
      <c r="B57" s="17">
        <v>0.4</v>
      </c>
      <c r="C57" s="16" t="s">
        <v>63</v>
      </c>
      <c r="D57" s="17" t="s">
        <v>64</v>
      </c>
      <c r="F57" s="16" t="s">
        <v>52</v>
      </c>
      <c r="G57" s="17" t="s">
        <v>90</v>
      </c>
      <c r="I57" s="16">
        <v>2</v>
      </c>
      <c r="J57">
        <f t="shared" si="2"/>
        <v>-0.916290731874155</v>
      </c>
      <c r="K57" s="18">
        <v>1.1000000000000001</v>
      </c>
      <c r="L57" s="18">
        <v>1</v>
      </c>
      <c r="M57" s="18">
        <v>1.03</v>
      </c>
      <c r="N57" s="18">
        <v>1.01</v>
      </c>
      <c r="O57" s="18">
        <v>1.2</v>
      </c>
      <c r="P57" s="18">
        <v>1.2</v>
      </c>
      <c r="Q57" s="18">
        <v>1.05</v>
      </c>
      <c r="R57">
        <f t="shared" si="3"/>
        <v>0.14046311127089334</v>
      </c>
      <c r="T57" s="19"/>
    </row>
    <row r="58" spans="1:20" s="16" customFormat="1" ht="18" x14ac:dyDescent="0.2">
      <c r="A58" s="17" t="s">
        <v>71</v>
      </c>
      <c r="B58" s="17">
        <v>0.5</v>
      </c>
      <c r="C58" s="16" t="s">
        <v>51</v>
      </c>
      <c r="D58" s="17" t="s">
        <v>64</v>
      </c>
      <c r="F58" s="16" t="s">
        <v>52</v>
      </c>
      <c r="G58" s="17" t="s">
        <v>72</v>
      </c>
      <c r="I58" s="16">
        <v>2</v>
      </c>
      <c r="J58">
        <f t="shared" si="2"/>
        <v>-0.69314718055994529</v>
      </c>
      <c r="K58" s="18">
        <v>1.1000000000000001</v>
      </c>
      <c r="L58" s="18">
        <v>1</v>
      </c>
      <c r="M58" s="18">
        <v>1.03</v>
      </c>
      <c r="N58" s="18">
        <v>1.01</v>
      </c>
      <c r="O58" s="18">
        <v>1.2</v>
      </c>
      <c r="P58" s="18">
        <v>1.2</v>
      </c>
      <c r="Q58" s="18">
        <v>1.05</v>
      </c>
      <c r="R58">
        <f t="shared" si="3"/>
        <v>0.14046311127089334</v>
      </c>
      <c r="T58" s="19"/>
    </row>
    <row r="59" spans="1:20" s="16" customFormat="1" ht="18" x14ac:dyDescent="0.2">
      <c r="A59" s="17" t="s">
        <v>89</v>
      </c>
      <c r="B59" s="17">
        <v>2</v>
      </c>
      <c r="C59" s="16" t="s">
        <v>63</v>
      </c>
      <c r="D59" s="17" t="s">
        <v>64</v>
      </c>
      <c r="F59" s="16" t="s">
        <v>52</v>
      </c>
      <c r="G59" s="17" t="s">
        <v>90</v>
      </c>
      <c r="I59" s="16">
        <v>2</v>
      </c>
      <c r="J59">
        <f t="shared" si="2"/>
        <v>0.69314718055994529</v>
      </c>
      <c r="K59" s="18">
        <v>1.1000000000000001</v>
      </c>
      <c r="L59" s="18">
        <v>1</v>
      </c>
      <c r="M59" s="18">
        <v>1.03</v>
      </c>
      <c r="N59" s="18">
        <v>1.01</v>
      </c>
      <c r="O59" s="18">
        <v>1.2</v>
      </c>
      <c r="P59" s="18">
        <v>1.2</v>
      </c>
      <c r="Q59" s="18">
        <v>1.05</v>
      </c>
      <c r="R59">
        <f t="shared" si="3"/>
        <v>0.14046311127089334</v>
      </c>
      <c r="T59" s="19"/>
    </row>
    <row r="60" spans="1:20" s="16" customFormat="1" ht="18" x14ac:dyDescent="0.2">
      <c r="A60" s="17" t="s">
        <v>73</v>
      </c>
      <c r="B60" s="17">
        <v>0.56499999999999995</v>
      </c>
      <c r="C60" s="16" t="s">
        <v>63</v>
      </c>
      <c r="D60" s="17" t="s">
        <v>64</v>
      </c>
      <c r="F60" s="16" t="s">
        <v>52</v>
      </c>
      <c r="G60" s="17" t="s">
        <v>74</v>
      </c>
      <c r="I60" s="16">
        <v>2</v>
      </c>
      <c r="J60">
        <f t="shared" si="2"/>
        <v>-0.57092954783569616</v>
      </c>
      <c r="K60" s="18">
        <v>1</v>
      </c>
      <c r="L60" s="18">
        <v>1</v>
      </c>
      <c r="M60" s="18">
        <v>1.03</v>
      </c>
      <c r="N60" s="18">
        <v>1.01</v>
      </c>
      <c r="O60" s="18">
        <v>1.2</v>
      </c>
      <c r="P60" s="18">
        <v>1.2</v>
      </c>
      <c r="Q60" s="18">
        <v>1.05</v>
      </c>
      <c r="R60">
        <f t="shared" si="3"/>
        <v>0.132132047718622</v>
      </c>
      <c r="T60" s="19"/>
    </row>
    <row r="61" spans="1:20" s="16" customFormat="1" ht="18" x14ac:dyDescent="0.2">
      <c r="A61" s="17" t="s">
        <v>75</v>
      </c>
      <c r="B61" s="17">
        <v>0.28199999999999997</v>
      </c>
      <c r="C61" s="16" t="s">
        <v>63</v>
      </c>
      <c r="D61" s="17" t="s">
        <v>64</v>
      </c>
      <c r="F61" s="16" t="s">
        <v>52</v>
      </c>
      <c r="G61" s="17" t="s">
        <v>76</v>
      </c>
      <c r="I61" s="16">
        <v>2</v>
      </c>
      <c r="J61">
        <f t="shared" si="2"/>
        <v>-1.2658482080440236</v>
      </c>
      <c r="K61" s="18">
        <v>1</v>
      </c>
      <c r="L61" s="18">
        <v>1</v>
      </c>
      <c r="M61" s="18">
        <v>1.03</v>
      </c>
      <c r="N61" s="18">
        <v>1.01</v>
      </c>
      <c r="O61" s="18">
        <v>1.2</v>
      </c>
      <c r="P61" s="18">
        <v>1.2</v>
      </c>
      <c r="Q61" s="18">
        <v>1.05</v>
      </c>
      <c r="R61">
        <f t="shared" si="3"/>
        <v>0.132132047718622</v>
      </c>
      <c r="T61" s="19"/>
    </row>
    <row r="62" spans="1:20" s="16" customFormat="1" ht="18" x14ac:dyDescent="0.2">
      <c r="A62" s="17" t="s">
        <v>77</v>
      </c>
      <c r="B62" s="17">
        <v>0.28199999999999997</v>
      </c>
      <c r="C62" s="16" t="s">
        <v>63</v>
      </c>
      <c r="D62" s="17" t="s">
        <v>64</v>
      </c>
      <c r="F62" s="16" t="s">
        <v>52</v>
      </c>
      <c r="G62" s="17" t="s">
        <v>78</v>
      </c>
      <c r="I62" s="16">
        <v>2</v>
      </c>
      <c r="J62">
        <f t="shared" si="2"/>
        <v>-1.2658482080440236</v>
      </c>
      <c r="K62" s="18">
        <v>1</v>
      </c>
      <c r="L62" s="18">
        <v>1</v>
      </c>
      <c r="M62" s="18">
        <v>1.03</v>
      </c>
      <c r="N62" s="18">
        <v>1.01</v>
      </c>
      <c r="O62" s="18">
        <v>1.2</v>
      </c>
      <c r="P62" s="18">
        <v>1.2</v>
      </c>
      <c r="Q62" s="18">
        <v>1.05</v>
      </c>
      <c r="R62">
        <f t="shared" si="3"/>
        <v>0.132132047718622</v>
      </c>
      <c r="T62" s="19"/>
    </row>
    <row r="63" spans="1:20" s="16" customFormat="1" ht="18" x14ac:dyDescent="0.2">
      <c r="A63" s="16" t="s">
        <v>91</v>
      </c>
      <c r="B63" s="17">
        <v>8</v>
      </c>
      <c r="C63" s="16" t="s">
        <v>51</v>
      </c>
      <c r="D63" s="17" t="s">
        <v>92</v>
      </c>
      <c r="F63" s="16" t="s">
        <v>52</v>
      </c>
      <c r="G63" s="16" t="s">
        <v>93</v>
      </c>
      <c r="I63" s="16">
        <v>2</v>
      </c>
      <c r="J63">
        <f t="shared" si="2"/>
        <v>2.0794415416798357</v>
      </c>
      <c r="K63" s="18">
        <v>1.2</v>
      </c>
      <c r="L63" s="18">
        <v>1.2</v>
      </c>
      <c r="M63" s="18">
        <v>1.5</v>
      </c>
      <c r="N63" s="18">
        <v>1.1000000000000001</v>
      </c>
      <c r="O63" s="18">
        <v>2</v>
      </c>
      <c r="P63" s="18">
        <v>1.2</v>
      </c>
      <c r="Q63" s="18">
        <v>1.05</v>
      </c>
      <c r="R63">
        <f t="shared" si="3"/>
        <v>0.43475364533281757</v>
      </c>
      <c r="T63" s="19"/>
    </row>
    <row r="64" spans="1:20" s="16" customFormat="1" ht="18" x14ac:dyDescent="0.2">
      <c r="A64" t="s">
        <v>94</v>
      </c>
      <c r="B64" s="17">
        <v>96</v>
      </c>
      <c r="C64" t="s">
        <v>95</v>
      </c>
      <c r="D64" s="17" t="s">
        <v>92</v>
      </c>
      <c r="F64" s="16" t="s">
        <v>52</v>
      </c>
      <c r="G64" t="s">
        <v>96</v>
      </c>
      <c r="I64" s="16">
        <v>2</v>
      </c>
      <c r="J64">
        <f t="shared" si="2"/>
        <v>4.5643481914678361</v>
      </c>
      <c r="K64" s="18">
        <v>1.2</v>
      </c>
      <c r="L64" s="18">
        <v>1.2</v>
      </c>
      <c r="M64" s="18">
        <v>1.5</v>
      </c>
      <c r="N64" s="18">
        <v>1.1000000000000001</v>
      </c>
      <c r="O64" s="18">
        <v>2</v>
      </c>
      <c r="P64" s="18">
        <v>1.2</v>
      </c>
      <c r="Q64" s="18">
        <v>1.05</v>
      </c>
      <c r="R64">
        <f t="shared" si="3"/>
        <v>0.43475364533281757</v>
      </c>
      <c r="T64" s="19"/>
    </row>
    <row r="65" spans="1:27" s="16" customFormat="1" ht="18" x14ac:dyDescent="0.2">
      <c r="A65" s="16" t="s">
        <v>97</v>
      </c>
      <c r="B65" s="17">
        <v>5.52</v>
      </c>
      <c r="C65" s="16" t="s">
        <v>51</v>
      </c>
      <c r="D65" s="17" t="s">
        <v>57</v>
      </c>
      <c r="F65" s="16" t="s">
        <v>52</v>
      </c>
      <c r="G65" s="16" t="s">
        <v>98</v>
      </c>
      <c r="I65" s="16">
        <v>2</v>
      </c>
      <c r="J65">
        <f t="shared" si="2"/>
        <v>1.7083778602890038</v>
      </c>
      <c r="K65" s="18">
        <v>1.5</v>
      </c>
      <c r="L65" s="18">
        <v>1.1000000000000001</v>
      </c>
      <c r="M65" s="18">
        <v>1.03</v>
      </c>
      <c r="N65" s="18">
        <v>1.01</v>
      </c>
      <c r="O65" s="18">
        <v>1.5</v>
      </c>
      <c r="P65" s="18">
        <v>1.2</v>
      </c>
      <c r="Q65" s="18">
        <v>1.05</v>
      </c>
      <c r="R65">
        <f t="shared" si="3"/>
        <v>0.30597479480594364</v>
      </c>
      <c r="T65" s="19"/>
    </row>
    <row r="66" spans="1:27" s="16" customFormat="1" ht="18" x14ac:dyDescent="0.2">
      <c r="A66" t="s">
        <v>99</v>
      </c>
      <c r="B66" s="17">
        <v>45.002000000000002</v>
      </c>
      <c r="C66" s="16" t="s">
        <v>95</v>
      </c>
      <c r="D66" s="17" t="s">
        <v>13</v>
      </c>
      <c r="F66" s="16" t="s">
        <v>52</v>
      </c>
      <c r="G66" t="s">
        <v>100</v>
      </c>
      <c r="H66"/>
      <c r="I66" s="16">
        <v>2</v>
      </c>
      <c r="J66">
        <f t="shared" si="2"/>
        <v>3.8067069332271393</v>
      </c>
      <c r="K66" s="18">
        <v>1.5</v>
      </c>
      <c r="L66" s="18">
        <v>1.1000000000000001</v>
      </c>
      <c r="M66" s="18">
        <v>1.03</v>
      </c>
      <c r="N66" s="18">
        <v>1.01</v>
      </c>
      <c r="O66" s="18">
        <v>1.5</v>
      </c>
      <c r="P66" s="18">
        <v>1.2</v>
      </c>
      <c r="Q66" s="18">
        <v>1.05</v>
      </c>
      <c r="R66">
        <f t="shared" si="3"/>
        <v>0.30597479480594364</v>
      </c>
      <c r="T66" s="19"/>
    </row>
    <row r="67" spans="1:27" s="16" customFormat="1" ht="18" x14ac:dyDescent="0.2">
      <c r="K67" s="18"/>
      <c r="L67" s="18"/>
      <c r="M67" s="18"/>
      <c r="N67" s="18"/>
      <c r="O67" s="18"/>
      <c r="P67" s="18"/>
      <c r="Q67" s="18"/>
      <c r="T67" s="19"/>
    </row>
    <row r="68" spans="1:27" x14ac:dyDescent="0.2">
      <c r="A68" s="1" t="s">
        <v>2</v>
      </c>
      <c r="B68" s="1" t="s">
        <v>54</v>
      </c>
      <c r="K68" s="13"/>
      <c r="L68" s="13"/>
      <c r="M68" s="13"/>
      <c r="N68" s="13"/>
      <c r="O68" s="13"/>
      <c r="P68" s="13"/>
    </row>
    <row r="69" spans="1:27" x14ac:dyDescent="0.2">
      <c r="A69" t="s">
        <v>4</v>
      </c>
      <c r="B69" t="s">
        <v>59</v>
      </c>
      <c r="K69" s="13"/>
      <c r="L69" s="13"/>
      <c r="M69" s="13"/>
      <c r="N69" s="13"/>
      <c r="O69" s="13"/>
      <c r="P69" s="13"/>
    </row>
    <row r="70" spans="1:27" x14ac:dyDescent="0.2">
      <c r="A70" t="s">
        <v>6</v>
      </c>
      <c r="B70" t="s">
        <v>7</v>
      </c>
      <c r="K70" s="13"/>
      <c r="L70" s="13"/>
      <c r="M70" s="13"/>
      <c r="N70" s="13"/>
      <c r="O70" s="13"/>
      <c r="P70" s="13"/>
    </row>
    <row r="71" spans="1:27" x14ac:dyDescent="0.2">
      <c r="A71" t="s">
        <v>8</v>
      </c>
      <c r="B71" t="s">
        <v>51</v>
      </c>
      <c r="K71" s="13"/>
      <c r="L71" s="13"/>
      <c r="M71" s="13"/>
      <c r="N71" s="13"/>
      <c r="O71" s="13"/>
      <c r="P71" s="13"/>
    </row>
    <row r="72" spans="1:27" x14ac:dyDescent="0.2">
      <c r="A72" t="s">
        <v>60</v>
      </c>
      <c r="B72">
        <v>1</v>
      </c>
      <c r="K72" s="13"/>
      <c r="L72" s="13"/>
      <c r="M72" s="13"/>
      <c r="N72" s="13"/>
      <c r="O72" s="13"/>
      <c r="P72" s="13"/>
    </row>
    <row r="73" spans="1:27" x14ac:dyDescent="0.2">
      <c r="A73" t="s">
        <v>10</v>
      </c>
      <c r="B73" t="s">
        <v>55</v>
      </c>
      <c r="K73" s="13"/>
      <c r="L73" s="13"/>
      <c r="M73" s="13"/>
      <c r="N73" s="13"/>
      <c r="O73" s="13"/>
      <c r="P73" s="13"/>
    </row>
    <row r="74" spans="1:27" x14ac:dyDescent="0.2">
      <c r="A74" t="s">
        <v>12</v>
      </c>
      <c r="B74" t="s">
        <v>12</v>
      </c>
      <c r="K74" s="13"/>
      <c r="L74" s="13"/>
      <c r="M74" s="13"/>
      <c r="N74" s="13"/>
      <c r="O74" s="13"/>
      <c r="P74" s="13"/>
    </row>
    <row r="75" spans="1:27" x14ac:dyDescent="0.2">
      <c r="A75" s="1" t="s">
        <v>31</v>
      </c>
      <c r="K75" s="13"/>
      <c r="L75" s="13"/>
      <c r="M75" s="13"/>
      <c r="N75" s="13"/>
      <c r="O75" s="13"/>
      <c r="P75" s="13"/>
    </row>
    <row r="76" spans="1:27" x14ac:dyDescent="0.2">
      <c r="A76" s="1" t="s">
        <v>32</v>
      </c>
      <c r="B76" s="1" t="s">
        <v>33</v>
      </c>
      <c r="C76" s="1" t="s">
        <v>8</v>
      </c>
      <c r="D76" s="1" t="s">
        <v>12</v>
      </c>
      <c r="E76" s="1" t="s">
        <v>34</v>
      </c>
      <c r="F76" s="1" t="s">
        <v>35</v>
      </c>
      <c r="G76" s="1" t="s">
        <v>10</v>
      </c>
      <c r="H76" s="14" t="s">
        <v>4</v>
      </c>
      <c r="I76" s="14" t="s">
        <v>39</v>
      </c>
      <c r="J76" s="1" t="s">
        <v>40</v>
      </c>
      <c r="K76" s="15" t="s">
        <v>41</v>
      </c>
      <c r="L76" s="15" t="s">
        <v>42</v>
      </c>
      <c r="M76" s="15" t="s">
        <v>43</v>
      </c>
      <c r="N76" s="15" t="s">
        <v>44</v>
      </c>
      <c r="O76" s="15" t="s">
        <v>45</v>
      </c>
      <c r="P76" s="15" t="s">
        <v>46</v>
      </c>
      <c r="Q76" s="1" t="s">
        <v>47</v>
      </c>
      <c r="R76" s="1" t="s">
        <v>48</v>
      </c>
      <c r="S76" s="14" t="s">
        <v>61</v>
      </c>
      <c r="T76" s="1"/>
      <c r="U76" s="15"/>
      <c r="V76" s="15"/>
      <c r="W76" s="15"/>
      <c r="X76" s="15"/>
      <c r="Y76" s="15"/>
      <c r="Z76" s="15"/>
      <c r="AA76" s="1"/>
    </row>
    <row r="77" spans="1:27" x14ac:dyDescent="0.2">
      <c r="A77" t="str">
        <f>B68</f>
        <v>treatment of electric storage heater, 5 kW</v>
      </c>
      <c r="B77">
        <v>-1</v>
      </c>
      <c r="C77" t="str">
        <f>B71</f>
        <v>RER</v>
      </c>
      <c r="D77" t="str">
        <f>B74</f>
        <v>unit</v>
      </c>
      <c r="E77" s="16"/>
      <c r="F77" t="s">
        <v>49</v>
      </c>
      <c r="G77" t="str">
        <f>B73</f>
        <v>used electric storage heater, 5 kW</v>
      </c>
      <c r="H77" s="16"/>
      <c r="I77" s="16">
        <v>0</v>
      </c>
      <c r="K77" s="13"/>
      <c r="L77" s="13"/>
      <c r="M77" s="13"/>
      <c r="N77" s="13"/>
      <c r="O77" s="13"/>
      <c r="P77" s="13"/>
    </row>
    <row r="78" spans="1:27" s="16" customFormat="1" ht="18" x14ac:dyDescent="0.2">
      <c r="A78" s="16" t="s">
        <v>101</v>
      </c>
      <c r="B78" s="16">
        <v>-160</v>
      </c>
      <c r="C78" s="16" t="s">
        <v>63</v>
      </c>
      <c r="D78" s="16" t="s">
        <v>64</v>
      </c>
      <c r="E78" s="19"/>
      <c r="F78" s="19" t="s">
        <v>52</v>
      </c>
      <c r="G78" s="19" t="s">
        <v>102</v>
      </c>
      <c r="H78" s="19"/>
      <c r="I78" s="16">
        <v>2</v>
      </c>
      <c r="J78">
        <f>LN(B78*-1)</f>
        <v>5.0751738152338266</v>
      </c>
      <c r="K78" s="18">
        <v>1.5</v>
      </c>
      <c r="L78" s="18">
        <v>1.1000000000000001</v>
      </c>
      <c r="M78" s="18">
        <v>1.03</v>
      </c>
      <c r="N78" s="18">
        <v>1.01</v>
      </c>
      <c r="O78" s="18">
        <v>1.5</v>
      </c>
      <c r="P78" s="18">
        <v>1.2</v>
      </c>
      <c r="Q78" s="18">
        <v>1.05</v>
      </c>
      <c r="R78">
        <f t="shared" ref="R78" si="4">LN(SQRT(EXP(
SQRT(
+POWER(LN(K78),2)
+POWER(LN(L78),2)
+POWER(LN(M78),2)
+POWER(LN(N78),2)
+POWER(LN(O78),2)
+POWER(LN(P78),2)
+POWER(LN(Q78),2)
)
)))</f>
        <v>0.30597479480594364</v>
      </c>
      <c r="S78" s="16" t="b">
        <v>1</v>
      </c>
    </row>
    <row r="79" spans="1:27" s="16" customFormat="1" ht="18" x14ac:dyDescent="0.2">
      <c r="E79" s="19"/>
      <c r="F79" s="19"/>
      <c r="G79" s="19"/>
      <c r="H79" s="19"/>
      <c r="I79" s="19"/>
      <c r="K79" s="18"/>
      <c r="L79" s="18"/>
      <c r="M79" s="18"/>
      <c r="N79" s="18"/>
      <c r="O79" s="18"/>
      <c r="P79" s="18"/>
      <c r="Q79" s="18"/>
    </row>
    <row r="80" spans="1:27" x14ac:dyDescent="0.2">
      <c r="A80" s="1" t="s">
        <v>2</v>
      </c>
      <c r="B80" s="1" t="s">
        <v>103</v>
      </c>
      <c r="K80" s="13"/>
      <c r="L80" s="13"/>
      <c r="M80" s="13"/>
      <c r="N80" s="13"/>
      <c r="O80" s="13"/>
      <c r="P80" s="13"/>
    </row>
    <row r="81" spans="1:27" x14ac:dyDescent="0.2">
      <c r="A81" t="s">
        <v>4</v>
      </c>
      <c r="B81" t="s">
        <v>104</v>
      </c>
      <c r="K81" s="13"/>
      <c r="L81" s="13"/>
      <c r="M81" s="13"/>
      <c r="N81" s="13"/>
      <c r="O81" s="13"/>
      <c r="P81" s="13"/>
    </row>
    <row r="82" spans="1:27" x14ac:dyDescent="0.2">
      <c r="A82" t="s">
        <v>8</v>
      </c>
      <c r="B82" t="s">
        <v>51</v>
      </c>
      <c r="K82" s="13"/>
      <c r="L82" s="13"/>
      <c r="M82" s="13"/>
      <c r="N82" s="13"/>
      <c r="O82" s="13"/>
      <c r="P82" s="13"/>
    </row>
    <row r="83" spans="1:27" x14ac:dyDescent="0.2">
      <c r="A83" t="s">
        <v>60</v>
      </c>
      <c r="B83">
        <v>1</v>
      </c>
      <c r="K83" s="13"/>
      <c r="L83" s="13"/>
      <c r="M83" s="13"/>
      <c r="N83" s="13"/>
      <c r="O83" s="13"/>
      <c r="P83" s="13"/>
    </row>
    <row r="84" spans="1:27" x14ac:dyDescent="0.2">
      <c r="A84" t="s">
        <v>10</v>
      </c>
      <c r="B84" t="s">
        <v>105</v>
      </c>
      <c r="K84" s="13"/>
      <c r="L84" s="13"/>
      <c r="M84" s="13"/>
      <c r="N84" s="13"/>
      <c r="O84" s="13"/>
      <c r="P84" s="13"/>
    </row>
    <row r="85" spans="1:27" x14ac:dyDescent="0.2">
      <c r="A85" t="s">
        <v>12</v>
      </c>
      <c r="B85" t="s">
        <v>13</v>
      </c>
      <c r="K85" s="13"/>
      <c r="L85" s="13"/>
      <c r="M85" s="13"/>
      <c r="N85" s="13"/>
      <c r="O85" s="13"/>
      <c r="P85" s="13"/>
    </row>
    <row r="86" spans="1:27" x14ac:dyDescent="0.2">
      <c r="A86" s="1" t="s">
        <v>31</v>
      </c>
      <c r="K86" s="13"/>
      <c r="L86" s="13"/>
      <c r="M86" s="13"/>
      <c r="N86" s="13"/>
      <c r="O86" s="13"/>
      <c r="P86" s="13"/>
    </row>
    <row r="87" spans="1:27" x14ac:dyDescent="0.2">
      <c r="A87" s="1" t="s">
        <v>32</v>
      </c>
      <c r="B87" s="1" t="s">
        <v>33</v>
      </c>
      <c r="C87" s="1" t="s">
        <v>8</v>
      </c>
      <c r="D87" s="1" t="s">
        <v>12</v>
      </c>
      <c r="E87" s="1" t="s">
        <v>34</v>
      </c>
      <c r="F87" s="1" t="s">
        <v>35</v>
      </c>
      <c r="G87" s="1" t="s">
        <v>10</v>
      </c>
      <c r="H87" s="14"/>
      <c r="I87" s="14"/>
      <c r="J87" s="1"/>
      <c r="K87" s="15"/>
      <c r="L87" s="15"/>
      <c r="M87" s="15"/>
      <c r="N87" s="15"/>
      <c r="O87" s="15"/>
      <c r="P87" s="15"/>
      <c r="Q87" s="1"/>
      <c r="R87" s="1"/>
      <c r="S87" s="14"/>
      <c r="T87" s="1"/>
      <c r="U87" s="15"/>
      <c r="V87" s="15"/>
      <c r="W87" s="15"/>
      <c r="X87" s="15"/>
      <c r="Y87" s="15"/>
      <c r="Z87" s="15"/>
      <c r="AA87" s="1"/>
    </row>
    <row r="88" spans="1:27" x14ac:dyDescent="0.2">
      <c r="A88" s="21" t="str">
        <f>B80</f>
        <v>electricity, high-voltage, used as final energy</v>
      </c>
      <c r="B88" s="21">
        <v>1</v>
      </c>
      <c r="C88" s="21" t="str">
        <f>B82</f>
        <v>RER</v>
      </c>
      <c r="D88" s="21" t="str">
        <f>B85</f>
        <v>megajoule</v>
      </c>
      <c r="E88" s="22"/>
      <c r="F88" s="21" t="s">
        <v>49</v>
      </c>
      <c r="G88" s="21" t="str">
        <f>B84</f>
        <v>heat</v>
      </c>
      <c r="H88" s="22"/>
      <c r="I88" s="16"/>
      <c r="K88" s="13"/>
      <c r="L88" s="13"/>
      <c r="M88" s="13"/>
      <c r="N88" s="13"/>
      <c r="O88" s="13"/>
      <c r="P88" s="13"/>
    </row>
    <row r="89" spans="1:27" s="16" customFormat="1" x14ac:dyDescent="0.2">
      <c r="A89" s="22" t="s">
        <v>106</v>
      </c>
      <c r="B89" s="22">
        <f>1/3.6</f>
        <v>0.27777777777777779</v>
      </c>
      <c r="C89" s="22" t="s">
        <v>51</v>
      </c>
      <c r="D89" s="22" t="s">
        <v>57</v>
      </c>
      <c r="E89" s="23"/>
      <c r="F89" s="23" t="s">
        <v>52</v>
      </c>
      <c r="G89" s="23" t="s">
        <v>107</v>
      </c>
      <c r="H89" s="23"/>
      <c r="J89"/>
      <c r="K89" s="18"/>
      <c r="L89" s="18"/>
      <c r="M89" s="18"/>
      <c r="N89" s="18"/>
      <c r="O89" s="18"/>
      <c r="P89" s="18"/>
      <c r="Q89" s="18"/>
      <c r="R89"/>
    </row>
    <row r="90" spans="1:27" s="16" customFormat="1" ht="18" x14ac:dyDescent="0.2">
      <c r="E90" s="19"/>
      <c r="F90" s="19"/>
      <c r="G90" s="19"/>
      <c r="H90" s="19"/>
      <c r="I90" s="19"/>
      <c r="K90" s="18"/>
      <c r="L90" s="18"/>
      <c r="M90" s="18"/>
      <c r="N90" s="18"/>
      <c r="O90" s="18"/>
      <c r="P90" s="18"/>
      <c r="Q90" s="18"/>
    </row>
    <row r="91" spans="1:27" x14ac:dyDescent="0.2">
      <c r="A91" s="1" t="s">
        <v>2</v>
      </c>
      <c r="B91" s="1" t="s">
        <v>108</v>
      </c>
      <c r="K91" s="13"/>
      <c r="L91" s="13"/>
      <c r="M91" s="13"/>
      <c r="N91" s="13"/>
      <c r="O91" s="13"/>
      <c r="P91" s="13"/>
    </row>
    <row r="92" spans="1:27" x14ac:dyDescent="0.2">
      <c r="A92" t="s">
        <v>4</v>
      </c>
      <c r="B92" t="s">
        <v>104</v>
      </c>
      <c r="K92" s="13"/>
      <c r="L92" s="13"/>
      <c r="M92" s="13"/>
      <c r="N92" s="13"/>
      <c r="O92" s="13"/>
      <c r="P92" s="13"/>
    </row>
    <row r="93" spans="1:27" x14ac:dyDescent="0.2">
      <c r="A93" t="s">
        <v>8</v>
      </c>
      <c r="B93" t="s">
        <v>51</v>
      </c>
      <c r="K93" s="13"/>
      <c r="L93" s="13"/>
      <c r="M93" s="13"/>
      <c r="N93" s="13"/>
      <c r="O93" s="13"/>
      <c r="P93" s="13"/>
    </row>
    <row r="94" spans="1:27" x14ac:dyDescent="0.2">
      <c r="A94" t="s">
        <v>60</v>
      </c>
      <c r="B94">
        <v>1</v>
      </c>
      <c r="K94" s="13"/>
      <c r="L94" s="13"/>
      <c r="M94" s="13"/>
      <c r="N94" s="13"/>
      <c r="O94" s="13"/>
      <c r="P94" s="13"/>
    </row>
    <row r="95" spans="1:27" x14ac:dyDescent="0.2">
      <c r="A95" t="s">
        <v>10</v>
      </c>
      <c r="B95" t="s">
        <v>105</v>
      </c>
      <c r="K95" s="13"/>
      <c r="L95" s="13"/>
      <c r="M95" s="13"/>
      <c r="N95" s="13"/>
      <c r="O95" s="13"/>
      <c r="P95" s="13"/>
    </row>
    <row r="96" spans="1:27" x14ac:dyDescent="0.2">
      <c r="A96" t="s">
        <v>12</v>
      </c>
      <c r="B96" t="s">
        <v>13</v>
      </c>
      <c r="K96" s="13"/>
      <c r="L96" s="13"/>
      <c r="M96" s="13"/>
      <c r="N96" s="13"/>
      <c r="O96" s="13"/>
      <c r="P96" s="13"/>
    </row>
    <row r="97" spans="1:27" x14ac:dyDescent="0.2">
      <c r="A97" s="1" t="s">
        <v>31</v>
      </c>
      <c r="K97" s="13"/>
      <c r="L97" s="13"/>
      <c r="M97" s="13"/>
      <c r="N97" s="13"/>
      <c r="O97" s="13"/>
      <c r="P97" s="13"/>
    </row>
    <row r="98" spans="1:27" x14ac:dyDescent="0.2">
      <c r="A98" s="1" t="s">
        <v>32</v>
      </c>
      <c r="B98" s="1" t="s">
        <v>33</v>
      </c>
      <c r="C98" s="1" t="s">
        <v>8</v>
      </c>
      <c r="D98" s="1" t="s">
        <v>12</v>
      </c>
      <c r="E98" s="1" t="s">
        <v>34</v>
      </c>
      <c r="F98" s="1" t="s">
        <v>35</v>
      </c>
      <c r="G98" s="1" t="s">
        <v>10</v>
      </c>
      <c r="H98" s="14"/>
      <c r="I98" s="14"/>
      <c r="J98" s="1"/>
      <c r="K98" s="15"/>
      <c r="L98" s="15"/>
      <c r="M98" s="15"/>
      <c r="N98" s="15"/>
      <c r="O98" s="15"/>
      <c r="P98" s="15"/>
      <c r="Q98" s="1"/>
      <c r="R98" s="1"/>
      <c r="S98" s="14"/>
      <c r="T98" s="1"/>
      <c r="U98" s="15"/>
      <c r="V98" s="15"/>
      <c r="W98" s="15"/>
      <c r="X98" s="15"/>
      <c r="Y98" s="15"/>
      <c r="Z98" s="15"/>
      <c r="AA98" s="1"/>
    </row>
    <row r="99" spans="1:27" x14ac:dyDescent="0.2">
      <c r="A99" s="21" t="str">
        <f>B91</f>
        <v>electricity, medium-voltage, used as final energy</v>
      </c>
      <c r="B99" s="21">
        <v>1</v>
      </c>
      <c r="C99" s="21" t="str">
        <f>B93</f>
        <v>RER</v>
      </c>
      <c r="D99" s="21" t="str">
        <f>B96</f>
        <v>megajoule</v>
      </c>
      <c r="E99" s="22"/>
      <c r="F99" s="21" t="s">
        <v>49</v>
      </c>
      <c r="G99" s="21" t="str">
        <f>B95</f>
        <v>heat</v>
      </c>
      <c r="H99" s="22"/>
      <c r="I99" s="16"/>
      <c r="K99" s="13"/>
      <c r="L99" s="13"/>
      <c r="M99" s="13"/>
      <c r="N99" s="13"/>
      <c r="O99" s="13"/>
      <c r="P99" s="13"/>
    </row>
    <row r="100" spans="1:27" s="16" customFormat="1" x14ac:dyDescent="0.2">
      <c r="A100" s="22" t="s">
        <v>97</v>
      </c>
      <c r="B100" s="22">
        <f>1/3.6</f>
        <v>0.27777777777777779</v>
      </c>
      <c r="C100" s="22" t="s">
        <v>51</v>
      </c>
      <c r="D100" s="22" t="s">
        <v>57</v>
      </c>
      <c r="E100" s="23"/>
      <c r="F100" s="23" t="s">
        <v>52</v>
      </c>
      <c r="G100" s="23" t="s">
        <v>98</v>
      </c>
      <c r="H100" s="23"/>
      <c r="J100"/>
      <c r="K100" s="18"/>
      <c r="L100" s="18"/>
      <c r="M100" s="18"/>
      <c r="N100" s="18"/>
      <c r="O100" s="18"/>
      <c r="P100" s="18"/>
      <c r="Q100" s="18"/>
      <c r="R100"/>
    </row>
    <row r="101" spans="1:27" s="16" customFormat="1" ht="18" x14ac:dyDescent="0.2">
      <c r="E101" s="19"/>
      <c r="F101" s="19"/>
      <c r="G101" s="19"/>
      <c r="H101" s="19"/>
      <c r="I101" s="19"/>
      <c r="K101" s="18"/>
      <c r="L101" s="18"/>
      <c r="M101" s="18"/>
      <c r="N101" s="18"/>
      <c r="O101" s="18"/>
      <c r="P101" s="18"/>
      <c r="Q101" s="18"/>
    </row>
    <row r="102" spans="1:27" x14ac:dyDescent="0.2">
      <c r="A102" s="1" t="s">
        <v>2</v>
      </c>
      <c r="B102" s="1" t="s">
        <v>109</v>
      </c>
      <c r="K102" s="13"/>
      <c r="L102" s="13"/>
      <c r="M102" s="13"/>
      <c r="N102" s="13"/>
      <c r="O102" s="13"/>
      <c r="P102" s="13"/>
    </row>
    <row r="103" spans="1:27" x14ac:dyDescent="0.2">
      <c r="A103" t="s">
        <v>4</v>
      </c>
      <c r="B103" t="s">
        <v>104</v>
      </c>
      <c r="K103" s="13"/>
      <c r="L103" s="13"/>
      <c r="M103" s="13"/>
      <c r="N103" s="13"/>
      <c r="O103" s="13"/>
      <c r="P103" s="13"/>
    </row>
    <row r="104" spans="1:27" x14ac:dyDescent="0.2">
      <c r="A104" t="s">
        <v>8</v>
      </c>
      <c r="B104" t="s">
        <v>51</v>
      </c>
      <c r="K104" s="13"/>
      <c r="L104" s="13"/>
      <c r="M104" s="13"/>
      <c r="N104" s="13"/>
      <c r="O104" s="13"/>
      <c r="P104" s="13"/>
    </row>
    <row r="105" spans="1:27" x14ac:dyDescent="0.2">
      <c r="A105" t="s">
        <v>60</v>
      </c>
      <c r="B105">
        <v>1</v>
      </c>
      <c r="K105" s="13"/>
      <c r="L105" s="13"/>
      <c r="M105" s="13"/>
      <c r="N105" s="13"/>
      <c r="O105" s="13"/>
      <c r="P105" s="13"/>
    </row>
    <row r="106" spans="1:27" x14ac:dyDescent="0.2">
      <c r="A106" t="s">
        <v>10</v>
      </c>
      <c r="B106" t="s">
        <v>105</v>
      </c>
      <c r="K106" s="13"/>
      <c r="L106" s="13"/>
      <c r="M106" s="13"/>
      <c r="N106" s="13"/>
      <c r="O106" s="13"/>
      <c r="P106" s="13"/>
    </row>
    <row r="107" spans="1:27" x14ac:dyDescent="0.2">
      <c r="A107" t="s">
        <v>12</v>
      </c>
      <c r="B107" t="s">
        <v>13</v>
      </c>
      <c r="K107" s="13"/>
      <c r="L107" s="13"/>
      <c r="M107" s="13"/>
      <c r="N107" s="13"/>
      <c r="O107" s="13"/>
      <c r="P107" s="13"/>
    </row>
    <row r="108" spans="1:27" x14ac:dyDescent="0.2">
      <c r="A108" s="1" t="s">
        <v>31</v>
      </c>
      <c r="K108" s="13"/>
      <c r="L108" s="13"/>
      <c r="M108" s="13"/>
      <c r="N108" s="13"/>
      <c r="O108" s="13"/>
      <c r="P108" s="13"/>
    </row>
    <row r="109" spans="1:27" x14ac:dyDescent="0.2">
      <c r="A109" s="1" t="s">
        <v>32</v>
      </c>
      <c r="B109" s="1" t="s">
        <v>33</v>
      </c>
      <c r="C109" s="1" t="s">
        <v>8</v>
      </c>
      <c r="D109" s="1" t="s">
        <v>12</v>
      </c>
      <c r="E109" s="1" t="s">
        <v>34</v>
      </c>
      <c r="F109" s="1" t="s">
        <v>35</v>
      </c>
      <c r="G109" s="1" t="s">
        <v>10</v>
      </c>
      <c r="H109" s="14"/>
      <c r="I109" s="14"/>
      <c r="J109" s="1"/>
      <c r="K109" s="15"/>
      <c r="L109" s="15"/>
      <c r="M109" s="15"/>
      <c r="N109" s="15"/>
      <c r="O109" s="15"/>
      <c r="P109" s="15"/>
      <c r="Q109" s="1"/>
      <c r="R109" s="1"/>
      <c r="S109" s="14"/>
      <c r="T109" s="1"/>
      <c r="U109" s="15"/>
      <c r="V109" s="15"/>
      <c r="W109" s="15"/>
      <c r="X109" s="15"/>
      <c r="Y109" s="15"/>
      <c r="Z109" s="15"/>
      <c r="AA109" s="1"/>
    </row>
    <row r="110" spans="1:27" x14ac:dyDescent="0.2">
      <c r="A110" s="21" t="str">
        <f>B102</f>
        <v>electricity, low-voltage, used as final energy</v>
      </c>
      <c r="B110" s="21">
        <v>1</v>
      </c>
      <c r="C110" s="21" t="str">
        <f>B104</f>
        <v>RER</v>
      </c>
      <c r="D110" s="21" t="str">
        <f>B107</f>
        <v>megajoule</v>
      </c>
      <c r="E110" s="22"/>
      <c r="F110" s="21" t="s">
        <v>49</v>
      </c>
      <c r="G110" s="21" t="str">
        <f>B106</f>
        <v>heat</v>
      </c>
      <c r="H110" s="22"/>
      <c r="I110" s="16"/>
      <c r="K110" s="13"/>
      <c r="L110" s="13"/>
      <c r="M110" s="13"/>
      <c r="N110" s="13"/>
      <c r="O110" s="13"/>
      <c r="P110" s="13"/>
    </row>
    <row r="111" spans="1:27" s="16" customFormat="1" x14ac:dyDescent="0.2">
      <c r="A111" s="22" t="s">
        <v>110</v>
      </c>
      <c r="B111" s="22">
        <f>1/3.6</f>
        <v>0.27777777777777779</v>
      </c>
      <c r="C111" s="22" t="s">
        <v>51</v>
      </c>
      <c r="D111" s="22" t="s">
        <v>57</v>
      </c>
      <c r="E111" s="23"/>
      <c r="F111" s="23" t="s">
        <v>52</v>
      </c>
      <c r="G111" s="23" t="s">
        <v>58</v>
      </c>
      <c r="H111" s="23"/>
      <c r="J111"/>
      <c r="K111" s="18"/>
      <c r="L111" s="18"/>
      <c r="M111" s="18"/>
      <c r="N111" s="18"/>
      <c r="O111" s="18"/>
      <c r="P111" s="18"/>
      <c r="Q111" s="18"/>
      <c r="R111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Romain Sacchi</cp:lastModifiedBy>
  <dcterms:created xsi:type="dcterms:W3CDTF">2025-03-29T09:15:26Z</dcterms:created>
  <dcterms:modified xsi:type="dcterms:W3CDTF">2025-03-29T13:49:34Z</dcterms:modified>
</cp:coreProperties>
</file>