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windowWidth="30048" windowHeight="14328" tabRatio="600" firstSheet="0" activeTab="1" autoFilterDateGrouping="1"/>
  </bookViews>
  <sheets>
    <sheet xmlns:r="http://schemas.openxmlformats.org/officeDocument/2006/relationships" name="四季度汇总表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十一月" sheetId="3" state="visible" r:id="rId3"/>
    <sheet xmlns:r="http://schemas.openxmlformats.org/officeDocument/2006/relationships" name="十二月" sheetId="4" state="visible" r:id="rId4"/>
  </sheets>
  <externalReferences>
    <externalReference xmlns:r="http://schemas.openxmlformats.org/officeDocument/2006/relationships" r:id="rId5"/>
  </externalReferences>
  <definedNames/>
  <calcPr calcId="144525" fullCalcOnLoad="1"/>
</workbook>
</file>

<file path=xl/styles.xml><?xml version="1.0" encoding="utf-8"?>
<styleSheet xmlns="http://schemas.openxmlformats.org/spreadsheetml/2006/main">
  <numFmts count="4">
    <numFmt numFmtId="164" formatCode="0.0000_ "/>
    <numFmt numFmtId="165" formatCode="0.0_ "/>
    <numFmt numFmtId="166" formatCode="0.00_ "/>
    <numFmt numFmtId="167" formatCode="0.000_ "/>
  </numFmts>
  <fonts count="25">
    <font>
      <name val="宋体"/>
      <charset val="134"/>
      <color theme="1"/>
      <sz val="11"/>
      <scheme val="minor"/>
    </font>
    <font>
      <name val="宋体"/>
      <charset val="134"/>
      <sz val="11"/>
      <scheme val="minor"/>
    </font>
    <font>
      <name val="宋体"/>
      <charset val="134"/>
      <sz val="20"/>
      <scheme val="minor"/>
    </font>
    <font>
      <name val="宋体"/>
      <charset val="134"/>
      <color rgb="FFFF0000"/>
      <sz val="11"/>
      <scheme val="minor"/>
    </font>
    <font>
      <name val="宋体"/>
      <charset val="134"/>
      <sz val="18"/>
      <scheme val="minor"/>
    </font>
    <font>
      <name val="宋体"/>
      <charset val="134"/>
      <sz val="12"/>
      <scheme val="minor"/>
    </font>
    <font>
      <name val="宋体"/>
      <charset val="0"/>
      <color theme="1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6500"/>
      <sz val="11"/>
      <scheme val="minor"/>
    </font>
  </fonts>
  <fills count="41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9">
    <xf numFmtId="0" fontId="0" fillId="0" borderId="0" applyAlignment="1">
      <alignment vertical="center"/>
    </xf>
    <xf numFmtId="42" fontId="0" fillId="0" borderId="0" applyAlignment="1">
      <alignment vertical="center"/>
    </xf>
    <xf numFmtId="0" fontId="6" fillId="11" borderId="0" applyAlignment="1">
      <alignment vertical="center"/>
    </xf>
    <xf numFmtId="0" fontId="7" fillId="12" borderId="9" applyAlignment="1">
      <alignment vertical="center"/>
    </xf>
    <xf numFmtId="44" fontId="0" fillId="0" borderId="0" applyAlignment="1">
      <alignment vertical="center"/>
    </xf>
    <xf numFmtId="41" fontId="0" fillId="0" borderId="0" applyAlignment="1">
      <alignment vertical="center"/>
    </xf>
    <xf numFmtId="0" fontId="6" fillId="13" borderId="0" applyAlignment="1">
      <alignment vertical="center"/>
    </xf>
    <xf numFmtId="0" fontId="8" fillId="14" borderId="0" applyAlignment="1">
      <alignment vertical="center"/>
    </xf>
    <xf numFmtId="43" fontId="0" fillId="0" borderId="0" applyAlignment="1">
      <alignment vertical="center"/>
    </xf>
    <xf numFmtId="0" fontId="9" fillId="15" borderId="0" applyAlignment="1">
      <alignment vertical="center"/>
    </xf>
    <xf numFmtId="0" fontId="10" fillId="0" borderId="0" applyAlignment="1">
      <alignment vertical="center"/>
    </xf>
    <xf numFmtId="9" fontId="0" fillId="0" borderId="0" applyAlignment="1">
      <alignment vertical="center"/>
    </xf>
    <xf numFmtId="0" fontId="11" fillId="0" borderId="0" applyAlignment="1">
      <alignment vertical="center"/>
    </xf>
    <xf numFmtId="0" fontId="0" fillId="16" borderId="10" applyAlignment="1">
      <alignment vertical="center"/>
    </xf>
    <xf numFmtId="0" fontId="9" fillId="17" borderId="0" applyAlignment="1">
      <alignment vertical="center"/>
    </xf>
    <xf numFmtId="0" fontId="12" fillId="0" borderId="0" applyAlignment="1">
      <alignment vertical="center"/>
    </xf>
    <xf numFmtId="0" fontId="13" fillId="0" borderId="0" applyAlignment="1">
      <alignment vertical="center"/>
    </xf>
    <xf numFmtId="0" fontId="14" fillId="0" borderId="0" applyAlignment="1">
      <alignment vertical="center"/>
    </xf>
    <xf numFmtId="0" fontId="15" fillId="0" borderId="0" applyAlignment="1">
      <alignment vertical="center"/>
    </xf>
    <xf numFmtId="0" fontId="16" fillId="0" borderId="11" applyAlignment="1">
      <alignment vertical="center"/>
    </xf>
    <xf numFmtId="0" fontId="17" fillId="0" borderId="11" applyAlignment="1">
      <alignment vertical="center"/>
    </xf>
    <xf numFmtId="0" fontId="9" fillId="18" borderId="0" applyAlignment="1">
      <alignment vertical="center"/>
    </xf>
    <xf numFmtId="0" fontId="12" fillId="0" borderId="12" applyAlignment="1">
      <alignment vertical="center"/>
    </xf>
    <xf numFmtId="0" fontId="9" fillId="19" borderId="0" applyAlignment="1">
      <alignment vertical="center"/>
    </xf>
    <xf numFmtId="0" fontId="18" fillId="20" borderId="13" applyAlignment="1">
      <alignment vertical="center"/>
    </xf>
    <xf numFmtId="0" fontId="19" fillId="20" borderId="9" applyAlignment="1">
      <alignment vertical="center"/>
    </xf>
    <xf numFmtId="0" fontId="20" fillId="21" borderId="14" applyAlignment="1">
      <alignment vertical="center"/>
    </xf>
    <xf numFmtId="0" fontId="6" fillId="22" borderId="0" applyAlignment="1">
      <alignment vertical="center"/>
    </xf>
    <xf numFmtId="0" fontId="9" fillId="23" borderId="0" applyAlignment="1">
      <alignment vertical="center"/>
    </xf>
    <xf numFmtId="0" fontId="21" fillId="0" borderId="15" applyAlignment="1">
      <alignment vertical="center"/>
    </xf>
    <xf numFmtId="0" fontId="22" fillId="0" borderId="16" applyAlignment="1">
      <alignment vertical="center"/>
    </xf>
    <xf numFmtId="0" fontId="23" fillId="24" borderId="0" applyAlignment="1">
      <alignment vertical="center"/>
    </xf>
    <xf numFmtId="0" fontId="24" fillId="25" borderId="0" applyAlignment="1">
      <alignment vertical="center"/>
    </xf>
    <xf numFmtId="0" fontId="6" fillId="26" borderId="0" applyAlignment="1">
      <alignment vertical="center"/>
    </xf>
    <xf numFmtId="0" fontId="9" fillId="27" borderId="0" applyAlignment="1">
      <alignment vertical="center"/>
    </xf>
    <xf numFmtId="0" fontId="6" fillId="28" borderId="0" applyAlignment="1">
      <alignment vertical="center"/>
    </xf>
    <xf numFmtId="0" fontId="6" fillId="29" borderId="0" applyAlignment="1">
      <alignment vertical="center"/>
    </xf>
    <xf numFmtId="0" fontId="6" fillId="30" borderId="0" applyAlignment="1">
      <alignment vertical="center"/>
    </xf>
    <xf numFmtId="0" fontId="6" fillId="31" borderId="0" applyAlignment="1">
      <alignment vertical="center"/>
    </xf>
    <xf numFmtId="0" fontId="9" fillId="32" borderId="0" applyAlignment="1">
      <alignment vertical="center"/>
    </xf>
    <xf numFmtId="0" fontId="9" fillId="33" borderId="0" applyAlignment="1">
      <alignment vertical="center"/>
    </xf>
    <xf numFmtId="0" fontId="6" fillId="34" borderId="0" applyAlignment="1">
      <alignment vertical="center"/>
    </xf>
    <xf numFmtId="0" fontId="6" fillId="35" borderId="0" applyAlignment="1">
      <alignment vertical="center"/>
    </xf>
    <xf numFmtId="0" fontId="9" fillId="36" borderId="0" applyAlignment="1">
      <alignment vertical="center"/>
    </xf>
    <xf numFmtId="0" fontId="6" fillId="37" borderId="0" applyAlignment="1">
      <alignment vertical="center"/>
    </xf>
    <xf numFmtId="0" fontId="9" fillId="8" borderId="0" applyAlignment="1">
      <alignment vertical="center"/>
    </xf>
    <xf numFmtId="0" fontId="9" fillId="38" borderId="0" applyAlignment="1">
      <alignment vertical="center"/>
    </xf>
    <xf numFmtId="0" fontId="6" fillId="39" borderId="0" applyAlignment="1">
      <alignment vertical="center"/>
    </xf>
    <xf numFmtId="0" fontId="9" fillId="40" borderId="0" applyAlignment="1">
      <alignment vertical="center"/>
    </xf>
  </cellStyleXfs>
  <cellXfs count="97">
    <xf numFmtId="0" fontId="0" fillId="0" borderId="0" applyAlignment="1" pivotButton="0" quotePrefix="0" xfId="0">
      <alignment vertical="center"/>
    </xf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 wrapText="1"/>
    </xf>
    <xf numFmtId="0" fontId="1" fillId="0" borderId="0" applyAlignment="1" pivotButton="0" quotePrefix="0" xfId="0">
      <alignment horizontal="left" vertical="center"/>
    </xf>
    <xf numFmtId="0" fontId="1" fillId="0" borderId="1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 wrapText="1"/>
    </xf>
    <xf numFmtId="0" fontId="1" fillId="0" borderId="3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/>
    </xf>
    <xf numFmtId="49" fontId="1" fillId="0" borderId="2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/>
    </xf>
    <xf numFmtId="0" fontId="1" fillId="2" borderId="1" applyAlignment="1" pivotButton="0" quotePrefix="0" xfId="0">
      <alignment horizontal="center" vertical="center"/>
    </xf>
    <xf numFmtId="0" fontId="1" fillId="3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1" fillId="5" borderId="1" applyAlignment="1" pivotButton="0" quotePrefix="0" xfId="0">
      <alignment horizontal="center" vertical="center"/>
    </xf>
    <xf numFmtId="0" fontId="1" fillId="6" borderId="1" applyAlignment="1" pivotButton="0" quotePrefix="0" xfId="0">
      <alignment horizontal="center" vertical="center" wrapText="1"/>
    </xf>
    <xf numFmtId="0" fontId="1" fillId="7" borderId="1" applyAlignment="1" pivotButton="0" quotePrefix="0" xfId="0">
      <alignment horizontal="center" vertical="center" wrapText="1"/>
    </xf>
    <xf numFmtId="0" fontId="1" fillId="8" borderId="1" applyAlignment="1" pivotButton="0" quotePrefix="0" xfId="0">
      <alignment horizontal="center" vertical="center"/>
    </xf>
    <xf numFmtId="0" fontId="1" fillId="8" borderId="1" applyAlignment="1" pivotButton="0" quotePrefix="0" xfId="0">
      <alignment horizontal="center" vertical="center" wrapText="1"/>
    </xf>
    <xf numFmtId="0" fontId="1" fillId="7" borderId="2" applyAlignment="1" pivotButton="0" quotePrefix="0" xfId="0">
      <alignment horizontal="center" vertical="center" wrapText="1"/>
    </xf>
    <xf numFmtId="0" fontId="1" fillId="7" borderId="4" applyAlignment="1" pivotButton="0" quotePrefix="0" xfId="0">
      <alignment horizontal="center" vertical="center" wrapText="1"/>
    </xf>
    <xf numFmtId="0" fontId="1" fillId="7" borderId="3" applyAlignment="1" pivotButton="0" quotePrefix="0" xfId="0">
      <alignment horizontal="center" vertical="center" wrapText="1"/>
    </xf>
    <xf numFmtId="0" fontId="1" fillId="0" borderId="1" applyAlignment="1" pivotButton="0" quotePrefix="0" xfId="0">
      <alignment vertical="center"/>
    </xf>
    <xf numFmtId="0" fontId="1" fillId="0" borderId="1" applyAlignment="1" pivotButton="0" quotePrefix="0" xfId="0">
      <alignment vertical="center"/>
    </xf>
    <xf numFmtId="0" fontId="1" fillId="0" borderId="0" applyAlignment="1" pivotButton="0" quotePrefix="0" xfId="0">
      <alignment horizontal="center" vertical="center"/>
    </xf>
    <xf numFmtId="164" fontId="1" fillId="0" borderId="1" applyAlignment="1" pivotButton="0" quotePrefix="0" xfId="0">
      <alignment horizontal="center" vertical="center"/>
    </xf>
    <xf numFmtId="164" fontId="1" fillId="9" borderId="1" applyAlignment="1" pivotButton="0" quotePrefix="0" xfId="0">
      <alignment horizontal="center" vertical="center"/>
    </xf>
    <xf numFmtId="164" fontId="1" fillId="0" borderId="1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1" fillId="5" borderId="2" applyAlignment="1" pivotButton="0" quotePrefix="0" xfId="0">
      <alignment horizontal="center" vertical="center" wrapText="1"/>
    </xf>
    <xf numFmtId="0" fontId="1" fillId="5" borderId="3" applyAlignment="1" pivotButton="0" quotePrefix="0" xfId="0">
      <alignment horizontal="center" vertical="center" wrapText="1"/>
    </xf>
    <xf numFmtId="49" fontId="1" fillId="0" borderId="2" applyAlignment="1" pivotButton="0" quotePrefix="0" xfId="0">
      <alignment horizontal="center" vertical="center" wrapText="1"/>
    </xf>
    <xf numFmtId="0" fontId="1" fillId="5" borderId="2" applyAlignment="1" pivotButton="0" quotePrefix="0" xfId="0">
      <alignment horizontal="center" vertical="center"/>
    </xf>
    <xf numFmtId="165" fontId="1" fillId="0" borderId="1" applyAlignment="1" pivotButton="0" quotePrefix="0" xfId="0">
      <alignment horizontal="center" vertical="center"/>
    </xf>
    <xf numFmtId="166" fontId="1" fillId="5" borderId="1" applyAlignment="1" pivotButton="0" quotePrefix="0" xfId="0">
      <alignment horizontal="center" vertical="center"/>
    </xf>
    <xf numFmtId="165" fontId="1" fillId="0" borderId="1" applyAlignment="1" pivotButton="0" quotePrefix="0" xfId="0">
      <alignment horizontal="center" vertical="center"/>
    </xf>
    <xf numFmtId="166" fontId="1" fillId="0" borderId="1" applyAlignment="1" pivotButton="0" quotePrefix="0" xfId="0">
      <alignment horizontal="center" vertical="center"/>
    </xf>
    <xf numFmtId="166" fontId="1" fillId="0" borderId="1" applyAlignment="1" pivotButton="0" quotePrefix="0" xfId="0">
      <alignment horizontal="center" vertical="center"/>
    </xf>
    <xf numFmtId="0" fontId="1" fillId="10" borderId="1" applyAlignment="1" pivotButton="0" quotePrefix="0" xfId="0">
      <alignment horizontal="center" vertical="center"/>
    </xf>
    <xf numFmtId="0" fontId="1" fillId="4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166" fontId="1" fillId="0" borderId="0" applyAlignment="1" pivotButton="0" quotePrefix="0" xfId="0">
      <alignment horizontal="center" vertical="center"/>
    </xf>
    <xf numFmtId="165" fontId="1" fillId="0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166" fontId="1" fillId="0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1" fillId="0" borderId="0" applyAlignment="1" pivotButton="0" quotePrefix="0" xfId="0">
      <alignment horizontal="center" vertical="center"/>
    </xf>
    <xf numFmtId="167" fontId="1" fillId="0" borderId="0" applyAlignment="1" pivotButton="0" quotePrefix="0" xfId="0">
      <alignment vertical="center"/>
    </xf>
    <xf numFmtId="0" fontId="1" fillId="0" borderId="0" applyAlignment="1" pivotButton="0" quotePrefix="0" xfId="0">
      <alignment horizontal="center" vertical="center"/>
    </xf>
    <xf numFmtId="166" fontId="1" fillId="0" borderId="0" applyAlignment="1" pivotButton="0" quotePrefix="0" xfId="0">
      <alignment vertical="center"/>
    </xf>
    <xf numFmtId="0" fontId="1" fillId="0" borderId="1" applyAlignment="1" pivotButton="0" quotePrefix="0" xfId="0">
      <alignment vertical="center"/>
    </xf>
    <xf numFmtId="0" fontId="0" fillId="0" borderId="0" applyAlignment="1" pivotButton="0" quotePrefix="0" xfId="0">
      <alignment horizontal="center" vertical="center"/>
    </xf>
    <xf numFmtId="0" fontId="1" fillId="2" borderId="2" applyAlignment="1" pivotButton="0" quotePrefix="0" xfId="0">
      <alignment horizontal="center" vertical="center"/>
    </xf>
    <xf numFmtId="0" fontId="1" fillId="2" borderId="4" applyAlignment="1" pivotButton="0" quotePrefix="0" xfId="0">
      <alignment horizontal="center" vertical="center"/>
    </xf>
    <xf numFmtId="0" fontId="1" fillId="2" borderId="3" applyAlignment="1" pivotButton="0" quotePrefix="0" xfId="0">
      <alignment horizontal="center" vertical="center"/>
    </xf>
    <xf numFmtId="166" fontId="1" fillId="8" borderId="1" applyAlignment="1" pivotButton="0" quotePrefix="0" xfId="0">
      <alignment horizontal="center" vertical="center"/>
    </xf>
    <xf numFmtId="167" fontId="1" fillId="0" borderId="1" applyAlignment="1" pivotButton="0" quotePrefix="0" xfId="0">
      <alignment horizontal="center" vertical="center"/>
    </xf>
    <xf numFmtId="167" fontId="1" fillId="0" borderId="1" applyAlignment="1" pivotButton="0" quotePrefix="0" xfId="0">
      <alignment horizontal="center" vertical="center"/>
    </xf>
    <xf numFmtId="166" fontId="3" fillId="0" borderId="0" applyAlignment="1" pivotButton="0" quotePrefix="0" xfId="0">
      <alignment horizontal="center" vertical="center"/>
    </xf>
    <xf numFmtId="166" fontId="1" fillId="0" borderId="0" applyAlignment="1" pivotButton="0" quotePrefix="0" xfId="0">
      <alignment horizontal="center" vertical="center"/>
    </xf>
    <xf numFmtId="0" fontId="1" fillId="0" borderId="3" applyAlignment="1" pivotButton="0" quotePrefix="0" xfId="0">
      <alignment horizontal="center" vertical="center"/>
    </xf>
    <xf numFmtId="0" fontId="1" fillId="0" borderId="1" applyAlignment="1" pivotButton="0" quotePrefix="0" xfId="0">
      <alignment vertical="center" wrapText="1"/>
    </xf>
    <xf numFmtId="0" fontId="4" fillId="0" borderId="5" applyAlignment="1" pivotButton="0" quotePrefix="0" xfId="0">
      <alignment horizontal="center" vertical="center"/>
    </xf>
    <xf numFmtId="0" fontId="5" fillId="0" borderId="1" applyAlignment="1" pivotButton="0" quotePrefix="0" xfId="0">
      <alignment horizontal="left" vertical="center"/>
    </xf>
    <xf numFmtId="0" fontId="5" fillId="0" borderId="1" applyAlignment="1" pivotButton="0" quotePrefix="0" xfId="0">
      <alignment horizontal="center" vertical="center"/>
    </xf>
    <xf numFmtId="0" fontId="5" fillId="0" borderId="1" applyAlignment="1" pivotButton="0" quotePrefix="0" xfId="0">
      <alignment horizontal="center" vertical="center" wrapText="1"/>
    </xf>
    <xf numFmtId="166" fontId="5" fillId="0" borderId="1" applyAlignment="1" pivotButton="0" quotePrefix="0" xfId="0">
      <alignment horizontal="center" vertical="center"/>
    </xf>
    <xf numFmtId="0" fontId="5" fillId="0" borderId="6" applyAlignment="1" pivotButton="0" quotePrefix="0" xfId="0">
      <alignment horizontal="center" vertical="center"/>
    </xf>
    <xf numFmtId="0" fontId="5" fillId="0" borderId="7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2" applyAlignment="1" pivotButton="0" quotePrefix="0" xfId="0">
      <alignment horizontal="center" vertical="center" wrapText="1"/>
    </xf>
    <xf numFmtId="0" fontId="5" fillId="0" borderId="4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5" pivotButton="0" quotePrefix="0" xfId="0"/>
    <xf numFmtId="0" fontId="0" fillId="0" borderId="18" pivotButton="0" quotePrefix="0" xfId="0"/>
    <xf numFmtId="0" fontId="0" fillId="0" borderId="7" pivotButton="0" quotePrefix="0" xfId="0"/>
    <xf numFmtId="166" fontId="5" fillId="0" borderId="1" applyAlignment="1" pivotButton="0" quotePrefix="0" xfId="0">
      <alignment horizontal="center" vertical="center"/>
    </xf>
    <xf numFmtId="0" fontId="0" fillId="0" borderId="4" pivotButton="0" quotePrefix="0" xfId="0"/>
    <xf numFmtId="0" fontId="0" fillId="0" borderId="3" pivotButton="0" quotePrefix="0" xfId="0"/>
    <xf numFmtId="166" fontId="1" fillId="0" borderId="0" applyAlignment="1" pivotButton="0" quotePrefix="0" xfId="0">
      <alignment vertical="center"/>
    </xf>
    <xf numFmtId="0" fontId="0" fillId="0" borderId="8" pivotButton="0" quotePrefix="0" xfId="0"/>
    <xf numFmtId="0" fontId="1" fillId="5" borderId="1" applyAlignment="1" pivotButton="0" quotePrefix="0" xfId="0">
      <alignment horizontal="center" vertical="center" wrapText="1"/>
    </xf>
    <xf numFmtId="166" fontId="1" fillId="5" borderId="1" applyAlignment="1" pivotButton="0" quotePrefix="0" xfId="0">
      <alignment horizontal="center" vertical="center"/>
    </xf>
    <xf numFmtId="0" fontId="0" fillId="0" borderId="17" pivotButton="0" quotePrefix="0" xfId="0"/>
    <xf numFmtId="166" fontId="1" fillId="0" borderId="1" applyAlignment="1" pivotButton="0" quotePrefix="0" xfId="0">
      <alignment horizontal="center" vertical="center"/>
    </xf>
    <xf numFmtId="166" fontId="1" fillId="8" borderId="1" applyAlignment="1" pivotButton="0" quotePrefix="0" xfId="0">
      <alignment horizontal="center" vertical="center"/>
    </xf>
    <xf numFmtId="167" fontId="1" fillId="0" borderId="1" applyAlignment="1" pivotButton="0" quotePrefix="0" xfId="0">
      <alignment horizontal="center" vertical="center"/>
    </xf>
    <xf numFmtId="166" fontId="3" fillId="0" borderId="0" applyAlignment="1" pivotButton="0" quotePrefix="0" xfId="0">
      <alignment horizontal="center" vertical="center"/>
    </xf>
    <xf numFmtId="166" fontId="1" fillId="0" borderId="0" applyAlignment="1" pivotButton="0" quotePrefix="0" xfId="0">
      <alignment horizontal="center" vertical="center"/>
    </xf>
    <xf numFmtId="165" fontId="1" fillId="0" borderId="1" applyAlignment="1" pivotButton="0" quotePrefix="0" xfId="0">
      <alignment horizontal="center" vertical="center"/>
    </xf>
    <xf numFmtId="167" fontId="1" fillId="0" borderId="0" applyAlignment="1" pivotButton="0" quotePrefix="0" xfId="0">
      <alignment vertical="center"/>
    </xf>
    <xf numFmtId="165" fontId="1" fillId="0" borderId="0" applyAlignment="1" pivotButton="0" quotePrefix="0" xfId="0">
      <alignment horizontal="center" vertical="center"/>
    </xf>
    <xf numFmtId="164" fontId="1" fillId="0" borderId="1" applyAlignment="1" pivotButton="0" quotePrefix="0" xfId="0">
      <alignment horizontal="center" vertical="center"/>
    </xf>
    <xf numFmtId="164" fontId="1" fillId="9" borderId="1" applyAlignment="1" pivotButton="0" quotePrefix="0" xfId="0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externalLink" Target="/xl/externalLinks/externalLink1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&#29615;&#22659;&#20445;&#25252;&#31246;&#20943;&#20813;&#31246;&#26126;&#32454;&#34920;&#65288;&#22235;&#23395;&#24230;).xlsx" TargetMode="External" Id="rId1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十月减免"/>
      <sheetName val="十一月减免"/>
      <sheetName val="十二月减免"/>
      <sheetName val="Sheet1"/>
    </sheetNames>
    <sheetDataSet>
      <sheetData sheetId="0"/>
      <sheetData sheetId="1"/>
      <sheetData sheetId="2">
        <row r="26">
          <cell r="S26">
            <v>2752.56880733945</v>
          </cell>
        </row>
        <row r="27">
          <cell r="S27">
            <v>1458.86697247706</v>
          </cell>
        </row>
        <row r="28">
          <cell r="S28">
            <v>12757.2631578947</v>
          </cell>
        </row>
        <row r="29">
          <cell r="S29">
            <v>68307.7894736842</v>
          </cell>
        </row>
        <row r="32">
          <cell r="S32">
            <v>111.743119266055</v>
          </cell>
        </row>
        <row r="33">
          <cell r="S33">
            <v>0</v>
          </cell>
        </row>
        <row r="34">
          <cell r="S34">
            <v>2128.42105263158</v>
          </cell>
        </row>
        <row r="35">
          <cell r="S35">
            <v>2256.63157894737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J17"/>
  <sheetViews>
    <sheetView workbookViewId="0">
      <selection activeCell="K9" sqref="K9"/>
    </sheetView>
  </sheetViews>
  <sheetFormatPr baseColWidth="8" defaultColWidth="9" defaultRowHeight="14.4"/>
  <cols>
    <col width="9" customWidth="1" style="47" min="1" max="1"/>
    <col width="12.3796296296296" customWidth="1" style="47" min="2" max="2"/>
    <col width="17.25" customWidth="1" style="47" min="3" max="3"/>
    <col width="14.1296296296296" customWidth="1" style="47" min="4" max="4"/>
    <col width="14" customWidth="1" style="47" min="5" max="5"/>
    <col width="8" customWidth="1" style="47" min="6" max="6"/>
    <col width="15.75" customWidth="1" style="47" min="7" max="7"/>
    <col width="17.5" customWidth="1" style="47" min="8" max="8"/>
    <col width="6.87962962962963" customWidth="1" style="47" min="9" max="9"/>
    <col width="11.6296296296296" customWidth="1" style="47" min="10" max="10"/>
    <col width="9" customWidth="1" style="47" min="11" max="16384"/>
  </cols>
  <sheetData>
    <row r="1" ht="49.5" customHeight="1" s="75">
      <c r="A1" s="64" t="inlineStr">
        <is>
          <t>2022年四季度环保税汇总表</t>
        </is>
      </c>
      <c r="B1" s="76" t="n"/>
      <c r="C1" s="76" t="n"/>
      <c r="D1" s="76" t="n"/>
      <c r="E1" s="76" t="n"/>
      <c r="F1" s="76" t="n"/>
      <c r="G1" s="76" t="n"/>
      <c r="H1" s="76" t="n"/>
      <c r="I1" s="76" t="n"/>
    </row>
    <row r="2" ht="24.95" customHeight="1" s="75">
      <c r="A2" s="65" t="inlineStr">
        <is>
          <t>一、公司内部</t>
        </is>
      </c>
      <c r="B2" s="77" t="n"/>
      <c r="C2" s="77" t="n"/>
      <c r="D2" s="77" t="n"/>
      <c r="E2" s="77" t="n"/>
      <c r="F2" s="77" t="n"/>
      <c r="G2" s="77" t="n"/>
      <c r="H2" s="77" t="n"/>
      <c r="I2" s="78" t="n"/>
    </row>
    <row r="3" ht="30.75" customHeight="1" s="75">
      <c r="A3" s="15" t="inlineStr">
        <is>
          <t>序号</t>
        </is>
      </c>
      <c r="B3" s="66" t="inlineStr">
        <is>
          <t>污染物名称</t>
        </is>
      </c>
      <c r="C3" s="67" t="inlineStr">
        <is>
          <t>污染物排放量      （千克）</t>
        </is>
      </c>
      <c r="D3" s="67" t="inlineStr">
        <is>
          <t>污染物当量值（千克）</t>
        </is>
      </c>
      <c r="E3" s="67" t="inlineStr">
        <is>
          <t>污染物当量数</t>
        </is>
      </c>
      <c r="F3" s="67" t="inlineStr">
        <is>
          <t>单价（元）</t>
        </is>
      </c>
      <c r="G3" s="67" t="inlineStr">
        <is>
          <t>核算金额    （元）</t>
        </is>
      </c>
      <c r="H3" s="67" t="inlineStr">
        <is>
          <t>可申请减免金额（元）</t>
        </is>
      </c>
      <c r="I3" s="66" t="inlineStr">
        <is>
          <t>备注</t>
        </is>
      </c>
    </row>
    <row r="4" ht="24.95" customHeight="1" s="75">
      <c r="A4" s="15" t="n">
        <v>1</v>
      </c>
      <c r="B4" s="66" t="inlineStr">
        <is>
          <t>烟尘</t>
        </is>
      </c>
      <c r="C4" s="79">
        <f>十二月!S50</f>
        <v/>
      </c>
      <c r="D4" s="66" t="n">
        <v>2.18</v>
      </c>
      <c r="E4" s="79">
        <f>C4/D4</f>
        <v/>
      </c>
      <c r="F4" s="66" t="n">
        <v>1.2</v>
      </c>
      <c r="G4" s="79">
        <f>E4*F4</f>
        <v/>
      </c>
      <c r="H4" s="79">
        <f>[1]十二月减免!$S$26</f>
        <v/>
      </c>
      <c r="I4" s="67" t="n"/>
    </row>
    <row r="5" ht="24.95" customHeight="1" s="75">
      <c r="A5" s="15" t="n">
        <v>2</v>
      </c>
      <c r="B5" s="66" t="inlineStr">
        <is>
          <t>粉尘</t>
        </is>
      </c>
      <c r="C5" s="79">
        <f>十二月!S51</f>
        <v/>
      </c>
      <c r="D5" s="79" t="n">
        <v>4</v>
      </c>
      <c r="E5" s="79">
        <f>C5/D5</f>
        <v/>
      </c>
      <c r="F5" s="66" t="n">
        <v>1.2</v>
      </c>
      <c r="G5" s="79">
        <f>E5*F5</f>
        <v/>
      </c>
      <c r="H5" s="79">
        <f>[1]十二月减免!$S$27</f>
        <v/>
      </c>
      <c r="I5" s="80" t="n"/>
    </row>
    <row r="6" ht="24.95" customHeight="1" s="75">
      <c r="A6" s="15" t="n">
        <v>3</v>
      </c>
      <c r="B6" s="66" t="inlineStr">
        <is>
          <t>二氧化硫</t>
        </is>
      </c>
      <c r="C6" s="79">
        <f>十二月!S52</f>
        <v/>
      </c>
      <c r="D6" s="66" t="n">
        <v>0.95</v>
      </c>
      <c r="E6" s="79">
        <f>C6/D6</f>
        <v/>
      </c>
      <c r="F6" s="66" t="n">
        <v>1.2</v>
      </c>
      <c r="G6" s="79">
        <f>E6*F6</f>
        <v/>
      </c>
      <c r="H6" s="79">
        <f>[1]十二月减免!$S$28</f>
        <v/>
      </c>
      <c r="I6" s="80" t="n"/>
    </row>
    <row r="7" ht="24.95" customHeight="1" s="75">
      <c r="A7" s="15" t="n">
        <v>4</v>
      </c>
      <c r="B7" s="66" t="inlineStr">
        <is>
          <t>氮氧化物</t>
        </is>
      </c>
      <c r="C7" s="79">
        <f>十二月!S53</f>
        <v/>
      </c>
      <c r="D7" s="66" t="n">
        <v>0.95</v>
      </c>
      <c r="E7" s="79">
        <f>C7/D7</f>
        <v/>
      </c>
      <c r="F7" s="66" t="n">
        <v>1.2</v>
      </c>
      <c r="G7" s="79">
        <f>E7*F7</f>
        <v/>
      </c>
      <c r="H7" s="79">
        <f>[1]十二月减免!$S$29</f>
        <v/>
      </c>
      <c r="I7" s="81" t="n"/>
    </row>
    <row r="8" ht="24.95" customHeight="1" s="75">
      <c r="A8" s="66" t="inlineStr">
        <is>
          <t>小计</t>
        </is>
      </c>
      <c r="B8" s="78" t="n"/>
      <c r="C8" s="66" t="inlineStr">
        <is>
          <t>/</t>
        </is>
      </c>
      <c r="D8" s="66" t="inlineStr">
        <is>
          <t>/</t>
        </is>
      </c>
      <c r="E8" s="66" t="inlineStr">
        <is>
          <t>/</t>
        </is>
      </c>
      <c r="F8" s="66" t="inlineStr">
        <is>
          <t>/</t>
        </is>
      </c>
      <c r="G8" s="79">
        <f>SUM(G4:G7)</f>
        <v/>
      </c>
      <c r="H8" s="79">
        <f>SUM(H4:H7)</f>
        <v/>
      </c>
      <c r="I8" s="66" t="n"/>
      <c r="J8" s="82">
        <f>G8-H8</f>
        <v/>
      </c>
    </row>
    <row r="9" ht="24.95" customHeight="1" s="75">
      <c r="A9" s="65" t="inlineStr">
        <is>
          <t>二、球团工序</t>
        </is>
      </c>
      <c r="B9" s="77" t="n"/>
      <c r="C9" s="77" t="n"/>
      <c r="D9" s="77" t="n"/>
      <c r="E9" s="77" t="n"/>
      <c r="F9" s="77" t="n"/>
      <c r="G9" s="77" t="n"/>
      <c r="H9" s="77" t="n"/>
      <c r="I9" s="78" t="n"/>
    </row>
    <row r="10" ht="30.75" customHeight="1" s="75">
      <c r="A10" s="15" t="inlineStr">
        <is>
          <t>序号</t>
        </is>
      </c>
      <c r="B10" s="66" t="inlineStr">
        <is>
          <t>污染物名称</t>
        </is>
      </c>
      <c r="C10" s="67" t="inlineStr">
        <is>
          <t>污染物排放量      （千克）</t>
        </is>
      </c>
      <c r="D10" s="67" t="inlineStr">
        <is>
          <t>污染物当量值（千克）</t>
        </is>
      </c>
      <c r="E10" s="66" t="inlineStr">
        <is>
          <t>污染物当量数</t>
        </is>
      </c>
      <c r="F10" s="67" t="inlineStr">
        <is>
          <t>单价（元）</t>
        </is>
      </c>
      <c r="G10" s="67" t="inlineStr">
        <is>
          <t>核算金额    （元）</t>
        </is>
      </c>
      <c r="H10" s="67" t="inlineStr">
        <is>
          <t>可申请减免金额（元）</t>
        </is>
      </c>
      <c r="I10" s="66" t="inlineStr">
        <is>
          <t>备注</t>
        </is>
      </c>
    </row>
    <row r="11" ht="24.95" customHeight="1" s="75">
      <c r="A11" s="15" t="n">
        <v>5</v>
      </c>
      <c r="B11" s="66" t="inlineStr">
        <is>
          <t>烟尘</t>
        </is>
      </c>
      <c r="C11" s="79">
        <f>十二月!S56</f>
        <v/>
      </c>
      <c r="D11" s="66" t="n">
        <v>2.18</v>
      </c>
      <c r="E11" s="79">
        <f>C11/D11</f>
        <v/>
      </c>
      <c r="F11" s="66" t="n">
        <v>1.2</v>
      </c>
      <c r="G11" s="79">
        <f>E11*F11</f>
        <v/>
      </c>
      <c r="H11" s="79">
        <f>[1]十二月减免!$S$32</f>
        <v/>
      </c>
      <c r="I11" s="67" t="n"/>
    </row>
    <row r="12" ht="24.95" customHeight="1" s="75">
      <c r="A12" s="15" t="n">
        <v>6</v>
      </c>
      <c r="B12" s="66" t="inlineStr">
        <is>
          <t>粉尘</t>
        </is>
      </c>
      <c r="C12" s="79">
        <f>十二月!S57</f>
        <v/>
      </c>
      <c r="D12" s="79" t="n">
        <v>4</v>
      </c>
      <c r="E12" s="79">
        <f>C12/D12</f>
        <v/>
      </c>
      <c r="F12" s="66" t="n">
        <v>1.2</v>
      </c>
      <c r="G12" s="79">
        <f>E12*F12</f>
        <v/>
      </c>
      <c r="H12" s="79">
        <f>[1]十二月减免!$S$33</f>
        <v/>
      </c>
      <c r="I12" s="80" t="n"/>
    </row>
    <row r="13" ht="24.95" customHeight="1" s="75">
      <c r="A13" s="15" t="n">
        <v>7</v>
      </c>
      <c r="B13" s="66" t="inlineStr">
        <is>
          <t>二氧化硫</t>
        </is>
      </c>
      <c r="C13" s="79">
        <f>十二月!S58</f>
        <v/>
      </c>
      <c r="D13" s="66" t="n">
        <v>0.95</v>
      </c>
      <c r="E13" s="79">
        <f>C13/D13</f>
        <v/>
      </c>
      <c r="F13" s="66" t="n">
        <v>1.2</v>
      </c>
      <c r="G13" s="79">
        <f>E13*F13</f>
        <v/>
      </c>
      <c r="H13" s="79">
        <f>[1]十二月减免!$S$34</f>
        <v/>
      </c>
      <c r="I13" s="80" t="n"/>
    </row>
    <row r="14" ht="24.95" customHeight="1" s="75">
      <c r="A14" s="15" t="n">
        <v>8</v>
      </c>
      <c r="B14" s="66" t="inlineStr">
        <is>
          <t>氮氧化物</t>
        </is>
      </c>
      <c r="C14" s="79">
        <f>十二月!S59</f>
        <v/>
      </c>
      <c r="D14" s="66" t="n">
        <v>0.95</v>
      </c>
      <c r="E14" s="79">
        <f>C14/D14</f>
        <v/>
      </c>
      <c r="F14" s="66" t="n">
        <v>1.2</v>
      </c>
      <c r="G14" s="79">
        <f>E14*F14</f>
        <v/>
      </c>
      <c r="H14" s="79">
        <f>[1]十二月减免!$S$35</f>
        <v/>
      </c>
      <c r="I14" s="81" t="n"/>
    </row>
    <row r="15" ht="24.95" customHeight="1" s="75">
      <c r="A15" s="66" t="inlineStr">
        <is>
          <t>小计</t>
        </is>
      </c>
      <c r="B15" s="78" t="n"/>
      <c r="C15" s="66" t="inlineStr">
        <is>
          <t>/</t>
        </is>
      </c>
      <c r="D15" s="66" t="inlineStr">
        <is>
          <t>/</t>
        </is>
      </c>
      <c r="E15" s="66" t="inlineStr">
        <is>
          <t>/</t>
        </is>
      </c>
      <c r="F15" s="66" t="inlineStr">
        <is>
          <t>/</t>
        </is>
      </c>
      <c r="G15" s="79">
        <f>SUM(G11:G14)</f>
        <v/>
      </c>
      <c r="H15" s="79">
        <f>SUM(H11:H14)</f>
        <v/>
      </c>
      <c r="I15" s="66" t="n"/>
      <c r="J15" s="82">
        <f>G15-H15</f>
        <v/>
      </c>
    </row>
    <row r="16" ht="24.95" customHeight="1" s="75">
      <c r="A16" s="66" t="inlineStr">
        <is>
          <t>四季度合计</t>
        </is>
      </c>
      <c r="B16" s="78" t="n"/>
      <c r="C16" s="66" t="inlineStr">
        <is>
          <t>/</t>
        </is>
      </c>
      <c r="D16" s="66" t="inlineStr">
        <is>
          <t>/</t>
        </is>
      </c>
      <c r="E16" s="66" t="inlineStr">
        <is>
          <t>/</t>
        </is>
      </c>
      <c r="F16" s="66" t="inlineStr">
        <is>
          <t>/</t>
        </is>
      </c>
      <c r="G16" s="79">
        <f>G8+G15</f>
        <v/>
      </c>
      <c r="H16" s="79">
        <f>H8+H15</f>
        <v/>
      </c>
      <c r="I16" s="66" t="n"/>
      <c r="J16" s="82">
        <f>G16-H16</f>
        <v/>
      </c>
    </row>
    <row r="17" ht="34.5" customHeight="1" s="75">
      <c r="A17" s="71" t="inlineStr">
        <is>
          <t xml:space="preserve">      审批：                      审核：                        制表：               时间：2023年1月9日</t>
        </is>
      </c>
      <c r="B17" s="83" t="n"/>
      <c r="C17" s="83" t="n"/>
      <c r="D17" s="83" t="n"/>
      <c r="E17" s="83" t="n"/>
      <c r="F17" s="83" t="n"/>
      <c r="G17" s="83" t="n"/>
      <c r="H17" s="83" t="n"/>
      <c r="I17" s="83" t="n"/>
    </row>
  </sheetData>
  <mergeCells count="9">
    <mergeCell ref="A1:I1"/>
    <mergeCell ref="A2:I2"/>
    <mergeCell ref="A8:B8"/>
    <mergeCell ref="A9:I9"/>
    <mergeCell ref="A15:B15"/>
    <mergeCell ref="A16:B16"/>
    <mergeCell ref="A17:I17"/>
    <mergeCell ref="I4:I7"/>
    <mergeCell ref="I11:I14"/>
  </mergeCells>
  <printOptions horizontalCentered="1"/>
  <pageMargins left="0.7086614173228351" right="0.7086614173228351" top="0.748031496062992" bottom="0.748031496062992" header="0.31496062992126" footer="0.31496062992126"/>
  <pageSetup orientation="landscape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Q37"/>
  <sheetViews>
    <sheetView tabSelected="1" zoomScale="84" zoomScaleNormal="84" workbookViewId="0">
      <selection activeCell="P13" sqref="P13"/>
    </sheetView>
  </sheetViews>
  <sheetFormatPr baseColWidth="8" defaultRowHeight="15"/>
  <cols>
    <col width="9" customWidth="1" style="75" min="1" max="1"/>
    <col width="5.87962962962963" customWidth="1" style="75" min="2" max="2"/>
    <col width="24.5462962962963" customWidth="1" style="75" min="3" max="3"/>
    <col width="17.6296296296296" customWidth="1" style="75" min="4" max="4"/>
    <col width="11.25" customWidth="1" style="75" min="5" max="5"/>
    <col width="11" customWidth="1" style="75" min="6" max="6"/>
    <col width="11.75" customWidth="1" style="75" min="7" max="7"/>
    <col width="11.25" customWidth="1" style="75" min="8" max="8"/>
    <col width="5.62962962962963" customWidth="1" style="75" min="9" max="9"/>
    <col width="7.87962962962963" customWidth="1" style="75" min="10" max="10"/>
    <col width="8.37962962962963" customWidth="1" style="75" min="11" max="11"/>
    <col width="12.8796296296296" customWidth="1" style="75" min="12" max="12"/>
    <col width="9.75" customWidth="1" style="75" min="13" max="13"/>
    <col width="11.2962962962963" customWidth="1" style="75" min="14" max="14"/>
    <col width="7" customWidth="1" style="75" min="15" max="15"/>
    <col width="11.3796296296296" customWidth="1" style="75" min="16" max="16"/>
    <col width="9" customWidth="1" style="75" min="17" max="17"/>
  </cols>
  <sheetData>
    <row r="1" ht="30.75" customHeight="1" s="75">
      <c r="A1" s="2" t="inlineStr">
        <is>
          <t>环境保护税按月计算报表（2）月</t>
        </is>
      </c>
    </row>
    <row r="2">
      <c r="A2" s="3" t="inlineStr">
        <is>
          <t>税款所属期：自2023年02月01日至2023年02月28日</t>
        </is>
      </c>
    </row>
    <row r="3">
      <c r="A3" s="3" t="inlineStr">
        <is>
          <t>纳税人名称：陕钢集团汉中钢铁有限责任公司</t>
        </is>
      </c>
      <c r="G3" s="3" t="inlineStr">
        <is>
          <t>统一社会信用代码（纳税人识别号）：91610700691109098N</t>
        </is>
      </c>
    </row>
    <row r="4" ht="27" customHeight="1" s="75">
      <c r="A4" s="15" t="inlineStr">
        <is>
          <t>月份</t>
        </is>
      </c>
      <c r="B4" s="6" t="inlineStr">
        <is>
          <t>税源编号</t>
        </is>
      </c>
      <c r="C4" s="15" t="inlineStr">
        <is>
          <t xml:space="preserve"> </t>
        </is>
      </c>
      <c r="D4" s="15" t="inlineStr">
        <is>
          <t>污染物名称</t>
        </is>
      </c>
      <c r="E4" s="6" t="inlineStr">
        <is>
          <t>污染物排放量计算方法</t>
        </is>
      </c>
      <c r="F4" s="15" t="inlineStr">
        <is>
          <t>监测计算</t>
        </is>
      </c>
      <c r="G4" s="78" t="n"/>
      <c r="H4" s="15" t="inlineStr">
        <is>
          <t>排污系数计算</t>
        </is>
      </c>
      <c r="I4" s="77" t="n"/>
      <c r="J4" s="77" t="n"/>
      <c r="K4" s="78" t="n"/>
      <c r="L4" s="6" t="inlineStr">
        <is>
          <t>污染物排放量（千克）</t>
        </is>
      </c>
      <c r="M4" s="6" t="inlineStr">
        <is>
          <t>污染物当量值（千克）</t>
        </is>
      </c>
      <c r="N4" s="6" t="inlineStr">
        <is>
          <t>污染物   当量数</t>
        </is>
      </c>
      <c r="O4" s="84" t="inlineStr">
        <is>
          <t>单价（元）</t>
        </is>
      </c>
      <c r="P4" s="16" t="inlineStr">
        <is>
          <t>金额（元）</t>
        </is>
      </c>
    </row>
    <row r="5" ht="49.5" customHeight="1" s="75">
      <c r="A5" s="81" t="n"/>
      <c r="B5" s="81" t="n"/>
      <c r="C5" s="81" t="n"/>
      <c r="D5" s="81" t="n"/>
      <c r="E5" s="81" t="n"/>
      <c r="F5" s="6" t="inlineStr">
        <is>
          <t>废气排放量     （万标立方米）</t>
        </is>
      </c>
      <c r="G5" s="6" t="inlineStr">
        <is>
          <t>实测浓度值    （毫克/标立方米）</t>
        </is>
      </c>
      <c r="H5" s="6" t="inlineStr">
        <is>
          <t>计算基数（原料进购量/产量）吨</t>
        </is>
      </c>
      <c r="I5" s="6" t="inlineStr">
        <is>
          <t>产污系数</t>
        </is>
      </c>
      <c r="J5" s="6" t="inlineStr">
        <is>
          <t>排污   系数</t>
        </is>
      </c>
      <c r="K5" s="6" t="inlineStr">
        <is>
          <t>污染物 单位</t>
        </is>
      </c>
      <c r="L5" s="81" t="n"/>
      <c r="M5" s="81" t="n"/>
      <c r="N5" s="81" t="n"/>
      <c r="O5" s="81" t="n"/>
      <c r="P5" s="81" t="n"/>
    </row>
    <row r="6" ht="44.25" customHeight="1" s="75">
      <c r="A6" s="15" t="n">
        <v>1</v>
      </c>
      <c r="B6" s="11" t="n">
        <v>2</v>
      </c>
      <c r="C6" s="10" t="inlineStr">
        <is>
          <t>3</t>
        </is>
      </c>
      <c r="D6" s="10" t="inlineStr">
        <is>
          <t>4</t>
        </is>
      </c>
      <c r="E6" s="10" t="inlineStr">
        <is>
          <t>5</t>
        </is>
      </c>
      <c r="F6" s="10" t="inlineStr">
        <is>
          <t>6</t>
        </is>
      </c>
      <c r="G6" s="10" t="inlineStr">
        <is>
          <t>7</t>
        </is>
      </c>
      <c r="H6" s="10" t="inlineStr">
        <is>
          <t>8</t>
        </is>
      </c>
      <c r="I6" s="10" t="inlineStr">
        <is>
          <t>9</t>
        </is>
      </c>
      <c r="J6" s="10" t="inlineStr">
        <is>
          <t>10</t>
        </is>
      </c>
      <c r="K6" s="10" t="inlineStr">
        <is>
          <t>11</t>
        </is>
      </c>
      <c r="L6" s="33" t="inlineStr">
        <is>
          <t>12=6*7/100   12=8*9*N    12=8*10*N</t>
        </is>
      </c>
      <c r="M6" s="10" t="inlineStr">
        <is>
          <t>13</t>
        </is>
      </c>
      <c r="N6" s="10" t="inlineStr">
        <is>
          <t>14=12/13</t>
        </is>
      </c>
      <c r="O6" s="34" t="n"/>
      <c r="P6" s="34" t="n"/>
    </row>
    <row r="7" ht="20.1" customHeight="1" s="75">
      <c r="A7" s="5" t="inlineStr">
        <is>
          <t>2月</t>
        </is>
      </c>
      <c r="B7" s="5" t="n"/>
      <c r="C7" s="5" t="inlineStr">
        <is>
          <t>1#烧结机尾废气排放口</t>
        </is>
      </c>
      <c r="D7" s="5" t="inlineStr">
        <is>
          <t>颗粒物(粉尘)</t>
        </is>
      </c>
      <c r="E7" s="6" t="inlineStr">
        <is>
          <t>在线</t>
        </is>
      </c>
      <c r="F7" s="5" t="inlineStr">
        <is>
          <t>4864401.109</t>
        </is>
      </c>
      <c r="G7" s="5" t="inlineStr">
        <is>
          <t>0.0</t>
        </is>
      </c>
      <c r="H7" s="5" t="inlineStr">
        <is>
          <t>0.0</t>
        </is>
      </c>
      <c r="I7" s="5" t="inlineStr">
        <is>
          <t>0.0</t>
        </is>
      </c>
      <c r="J7" s="5" t="inlineStr">
        <is>
          <t>0.0</t>
        </is>
      </c>
      <c r="K7" s="5" t="inlineStr">
        <is>
          <t>千克</t>
        </is>
      </c>
      <c r="L7" s="5" t="inlineStr">
        <is>
          <t>158.76</t>
        </is>
      </c>
      <c r="M7" s="5" t="inlineStr">
        <is>
          <t>79.38</t>
        </is>
      </c>
      <c r="N7" s="5" t="n"/>
      <c r="O7" s="5" t="n"/>
      <c r="P7" s="5" t="inlineStr">
        <is>
          <t>158.76</t>
        </is>
      </c>
    </row>
    <row r="8" ht="20.1" customHeight="1" s="75">
      <c r="A8" s="5" t="inlineStr">
        <is>
          <t>2月</t>
        </is>
      </c>
      <c r="B8" s="5" t="n"/>
      <c r="C8" s="5" t="inlineStr">
        <is>
          <t>2#烧结机尾废气排放口</t>
        </is>
      </c>
      <c r="D8" s="5" t="inlineStr">
        <is>
          <t>颗粒物(粉尘)</t>
        </is>
      </c>
      <c r="E8" s="80" t="n"/>
      <c r="F8" s="5" t="inlineStr">
        <is>
          <t>2933315.636</t>
        </is>
      </c>
      <c r="G8" s="5" t="n"/>
      <c r="H8" s="5" t="inlineStr">
        <is>
          <t>0.0</t>
        </is>
      </c>
      <c r="I8" s="5" t="inlineStr">
        <is>
          <t>0.0</t>
        </is>
      </c>
      <c r="J8" s="5" t="inlineStr">
        <is>
          <t>0.0</t>
        </is>
      </c>
      <c r="K8" s="5" t="inlineStr">
        <is>
          <t>千克</t>
        </is>
      </c>
      <c r="L8" s="5" t="inlineStr">
        <is>
          <t>168.23</t>
        </is>
      </c>
      <c r="M8" s="5" t="inlineStr">
        <is>
          <t>84.11499999999998</t>
        </is>
      </c>
      <c r="N8" s="5" t="n"/>
      <c r="O8" s="5" t="n"/>
      <c r="P8" s="5" t="inlineStr">
        <is>
          <t>168.23</t>
        </is>
      </c>
    </row>
    <row r="9" ht="20.1" customHeight="1" s="75">
      <c r="A9" s="5" t="inlineStr">
        <is>
          <t>2月</t>
        </is>
      </c>
      <c r="B9" s="5" t="n"/>
      <c r="C9" s="5" t="inlineStr">
        <is>
          <t>新1#高炉出铁场废气排放口</t>
        </is>
      </c>
      <c r="D9" s="5" t="inlineStr">
        <is>
          <t>颗粒物(烟尘)</t>
        </is>
      </c>
      <c r="E9" s="80" t="n"/>
      <c r="F9" s="5" t="inlineStr">
        <is>
          <t>8916220.665000001</t>
        </is>
      </c>
      <c r="G9" s="5" t="n"/>
      <c r="H9" s="5" t="inlineStr">
        <is>
          <t>0.0</t>
        </is>
      </c>
      <c r="I9" s="5" t="inlineStr">
        <is>
          <t>0.0</t>
        </is>
      </c>
      <c r="J9" s="5" t="inlineStr">
        <is>
          <t>0.0</t>
        </is>
      </c>
      <c r="K9" s="5" t="inlineStr">
        <is>
          <t>千克</t>
        </is>
      </c>
      <c r="L9" s="5" t="inlineStr">
        <is>
          <t>177.25</t>
        </is>
      </c>
      <c r="M9" s="5" t="inlineStr">
        <is>
          <t>88.625</t>
        </is>
      </c>
      <c r="N9" s="5" t="n"/>
      <c r="O9" s="5" t="n"/>
      <c r="P9" s="5" t="inlineStr">
        <is>
          <t>88.62</t>
        </is>
      </c>
    </row>
    <row r="10" ht="20.1" customHeight="1" s="75">
      <c r="A10" s="5" t="inlineStr">
        <is>
          <t>2月</t>
        </is>
      </c>
      <c r="B10" s="5" t="n"/>
      <c r="C10" s="5" t="inlineStr">
        <is>
          <t>1#高炉矿槽废气排放口（南）</t>
        </is>
      </c>
      <c r="D10" s="5" t="inlineStr">
        <is>
          <t>颗粒物(粉尘)</t>
        </is>
      </c>
      <c r="E10" s="80" t="n"/>
      <c r="F10" s="5" t="inlineStr">
        <is>
          <t>2501703.6950000003</t>
        </is>
      </c>
      <c r="G10" s="5" t="n"/>
      <c r="H10" s="5" t="inlineStr">
        <is>
          <t>1.0</t>
        </is>
      </c>
      <c r="I10" s="5" t="inlineStr">
        <is>
          <t>0.0</t>
        </is>
      </c>
      <c r="J10" s="5" t="inlineStr">
        <is>
          <t>0.0</t>
        </is>
      </c>
      <c r="K10" s="5" t="inlineStr">
        <is>
          <t>千克</t>
        </is>
      </c>
      <c r="L10" s="5" t="inlineStr">
        <is>
          <t>48.32</t>
        </is>
      </c>
      <c r="M10" s="5" t="inlineStr">
        <is>
          <t>24.160000000000004</t>
        </is>
      </c>
      <c r="N10" s="5" t="n"/>
      <c r="O10" s="5" t="n"/>
      <c r="P10" s="5" t="inlineStr">
        <is>
          <t>48.32</t>
        </is>
      </c>
      <c r="Q10" s="50" t="n"/>
    </row>
    <row r="11" ht="20.1" customHeight="1" s="75">
      <c r="A11" s="5" t="inlineStr">
        <is>
          <t>2月</t>
        </is>
      </c>
      <c r="B11" s="5" t="n"/>
      <c r="C11" s="5" t="inlineStr">
        <is>
          <t>1#高炉矿槽废气排放口（北）</t>
        </is>
      </c>
      <c r="D11" s="5" t="inlineStr">
        <is>
          <t>颗粒物(粉尘)</t>
        </is>
      </c>
      <c r="E11" s="80" t="n"/>
      <c r="F11" s="5" t="inlineStr">
        <is>
          <t>6780176.809</t>
        </is>
      </c>
      <c r="G11" s="5" t="n"/>
      <c r="H11" s="5" t="inlineStr">
        <is>
          <t>1.0</t>
        </is>
      </c>
      <c r="I11" s="5" t="inlineStr">
        <is>
          <t>0.0</t>
        </is>
      </c>
      <c r="J11" s="5" t="inlineStr">
        <is>
          <t>0.0</t>
        </is>
      </c>
      <c r="K11" s="5" t="inlineStr">
        <is>
          <t>千克</t>
        </is>
      </c>
      <c r="L11" s="5" t="inlineStr">
        <is>
          <t>97.15</t>
        </is>
      </c>
      <c r="M11" s="5" t="inlineStr">
        <is>
          <t>48.575</t>
        </is>
      </c>
      <c r="N11" s="5" t="n"/>
      <c r="O11" s="5" t="n"/>
      <c r="P11" s="5" t="inlineStr">
        <is>
          <t>97.15</t>
        </is>
      </c>
    </row>
    <row r="12" ht="20.1" customHeight="1" s="75">
      <c r="A12" s="5" t="inlineStr">
        <is>
          <t>2月</t>
        </is>
      </c>
      <c r="B12" s="5" t="n"/>
      <c r="C12" s="5" t="inlineStr">
        <is>
          <t>2#高炉出铁场废气排放口</t>
        </is>
      </c>
      <c r="D12" s="5" t="inlineStr">
        <is>
          <t>颗粒物(烟尘)</t>
        </is>
      </c>
      <c r="E12" s="80" t="n"/>
      <c r="F12" s="5" t="inlineStr">
        <is>
          <t>5056214.688</t>
        </is>
      </c>
      <c r="G12" s="5" t="n"/>
      <c r="H12" s="5" t="inlineStr">
        <is>
          <t>2.0</t>
        </is>
      </c>
      <c r="I12" s="5" t="inlineStr">
        <is>
          <t>0.0</t>
        </is>
      </c>
      <c r="J12" s="5" t="inlineStr">
        <is>
          <t>0.0</t>
        </is>
      </c>
      <c r="K12" s="5" t="inlineStr">
        <is>
          <t>千克</t>
        </is>
      </c>
      <c r="L12" s="5" t="inlineStr">
        <is>
          <t>51.25</t>
        </is>
      </c>
      <c r="M12" s="5" t="inlineStr">
        <is>
          <t>25.625</t>
        </is>
      </c>
      <c r="N12" s="5" t="n"/>
      <c r="O12" s="5" t="n"/>
      <c r="P12" s="5" t="inlineStr">
        <is>
          <t>25.62</t>
        </is>
      </c>
    </row>
    <row r="13" ht="20.1" customHeight="1" s="75">
      <c r="A13" s="5" t="inlineStr">
        <is>
          <t>2月</t>
        </is>
      </c>
      <c r="B13" s="5" t="n"/>
      <c r="C13" s="5" t="inlineStr">
        <is>
          <t>2#高炉矿槽废气排放口</t>
        </is>
      </c>
      <c r="D13" s="5" t="inlineStr">
        <is>
          <t>颗粒物(粉尘)</t>
        </is>
      </c>
      <c r="E13" s="80" t="n"/>
      <c r="F13" s="5" t="inlineStr">
        <is>
          <t>3558232.7970000003</t>
        </is>
      </c>
      <c r="G13" s="5" t="n"/>
      <c r="H13" s="5" t="inlineStr">
        <is>
          <t>1.0</t>
        </is>
      </c>
      <c r="I13" s="5" t="inlineStr">
        <is>
          <t>0.0</t>
        </is>
      </c>
      <c r="J13" s="5" t="inlineStr">
        <is>
          <t>0.0</t>
        </is>
      </c>
      <c r="K13" s="5" t="inlineStr">
        <is>
          <t>千克</t>
        </is>
      </c>
      <c r="L13" s="5" t="inlineStr">
        <is>
          <t>103.82</t>
        </is>
      </c>
      <c r="M13" s="5" t="inlineStr">
        <is>
          <t>51.91</t>
        </is>
      </c>
      <c r="N13" s="5" t="n"/>
      <c r="O13" s="5" t="n"/>
      <c r="P13" s="5" t="inlineStr">
        <is>
          <t>103.82</t>
        </is>
      </c>
    </row>
    <row r="14" ht="20.1" customHeight="1" s="75">
      <c r="A14" s="5" t="inlineStr">
        <is>
          <t>2月</t>
        </is>
      </c>
      <c r="B14" s="5" t="n"/>
      <c r="C14" s="80" t="n"/>
      <c r="D14" s="5" t="inlineStr">
        <is>
          <t>颗粒物(粉尘)</t>
        </is>
      </c>
      <c r="E14" s="80" t="n"/>
      <c r="F14" s="5" t="inlineStr">
        <is>
          <t>7921141.089</t>
        </is>
      </c>
      <c r="G14" s="5" t="n"/>
      <c r="H14" s="5" t="inlineStr">
        <is>
          <t>0.0</t>
        </is>
      </c>
      <c r="I14" s="5" t="inlineStr">
        <is>
          <t>0.0</t>
        </is>
      </c>
      <c r="J14" s="5" t="inlineStr">
        <is>
          <t>0.0</t>
        </is>
      </c>
      <c r="K14" s="5" t="inlineStr">
        <is>
          <t>千克</t>
        </is>
      </c>
      <c r="L14" s="5" t="inlineStr">
        <is>
          <t>94.77</t>
        </is>
      </c>
      <c r="M14" s="5" t="inlineStr">
        <is>
          <t>47.38500000000001</t>
        </is>
      </c>
      <c r="N14" s="5" t="n"/>
      <c r="O14" s="5" t="n"/>
      <c r="P14" s="5" t="inlineStr">
        <is>
          <t>94.77</t>
        </is>
      </c>
    </row>
    <row r="15" ht="20.1" customHeight="1" s="75">
      <c r="A15" s="5" t="inlineStr">
        <is>
          <t>2月</t>
        </is>
      </c>
      <c r="B15" s="5" t="n"/>
      <c r="C15" s="5" t="inlineStr">
        <is>
          <t>转炉二次烟气排放口</t>
        </is>
      </c>
      <c r="D15" s="5" t="inlineStr">
        <is>
          <t>颗粒物(粉尘)</t>
        </is>
      </c>
      <c r="E15" s="80" t="n"/>
      <c r="F15" s="5" t="inlineStr">
        <is>
          <t>7921141.089</t>
        </is>
      </c>
      <c r="G15" s="5" t="n"/>
      <c r="H15" s="5" t="inlineStr">
        <is>
          <t>0.0</t>
        </is>
      </c>
      <c r="I15" s="5" t="inlineStr">
        <is>
          <t>0.0</t>
        </is>
      </c>
      <c r="J15" s="5" t="inlineStr">
        <is>
          <t>0.0</t>
        </is>
      </c>
      <c r="K15" s="5" t="inlineStr">
        <is>
          <t>千克</t>
        </is>
      </c>
      <c r="L15" s="5" t="inlineStr">
        <is>
          <t>94.77</t>
        </is>
      </c>
      <c r="M15" s="5" t="inlineStr">
        <is>
          <t>47.38500000000001</t>
        </is>
      </c>
      <c r="N15" s="5" t="n"/>
      <c r="O15" s="5" t="n"/>
      <c r="P15" s="5" t="inlineStr">
        <is>
          <t>94.77</t>
        </is>
      </c>
    </row>
    <row r="16" ht="20.1" customHeight="1" s="75">
      <c r="A16" s="5" t="inlineStr">
        <is>
          <t>2月</t>
        </is>
      </c>
      <c r="B16" s="5" t="n"/>
      <c r="C16" s="80" t="n"/>
      <c r="D16" s="5" t="inlineStr">
        <is>
          <t>颗粒物(烟尘)</t>
        </is>
      </c>
      <c r="E16" s="80" t="n"/>
      <c r="F16" s="5" t="inlineStr">
        <is>
          <t>12120451.946999999</t>
        </is>
      </c>
      <c r="G16" s="5" t="n"/>
      <c r="H16" s="5" t="inlineStr">
        <is>
          <t>0.0</t>
        </is>
      </c>
      <c r="I16" s="5" t="inlineStr">
        <is>
          <t>0.0</t>
        </is>
      </c>
      <c r="J16" s="5" t="inlineStr">
        <is>
          <t>0.0</t>
        </is>
      </c>
      <c r="K16" s="5" t="inlineStr">
        <is>
          <t>千克</t>
        </is>
      </c>
      <c r="L16" s="5" t="inlineStr">
        <is>
          <t>2253.2</t>
        </is>
      </c>
      <c r="M16" s="5" t="inlineStr">
        <is>
          <t>751.0666666666667</t>
        </is>
      </c>
      <c r="N16" s="5" t="n"/>
      <c r="O16" s="5" t="n"/>
      <c r="P16" s="5" t="inlineStr">
        <is>
          <t>2253.2</t>
        </is>
      </c>
    </row>
    <row r="17" ht="20.1" customHeight="1" s="75">
      <c r="A17" s="5" t="inlineStr">
        <is>
          <t>2月</t>
        </is>
      </c>
      <c r="B17" s="5" t="n"/>
      <c r="C17" s="80" t="n"/>
      <c r="D17" s="5" t="inlineStr">
        <is>
          <t>颗粒物(烟尘)</t>
        </is>
      </c>
      <c r="E17" s="80" t="n"/>
      <c r="F17" s="5" t="inlineStr">
        <is>
          <t>12120451.946999999</t>
        </is>
      </c>
      <c r="G17" s="5" t="n"/>
      <c r="H17" s="5" t="inlineStr">
        <is>
          <t>0.0</t>
        </is>
      </c>
      <c r="I17" s="5" t="inlineStr">
        <is>
          <t>0.0</t>
        </is>
      </c>
      <c r="J17" s="5" t="inlineStr">
        <is>
          <t>0.0</t>
        </is>
      </c>
      <c r="K17" s="5" t="inlineStr">
        <is>
          <t>千克</t>
        </is>
      </c>
      <c r="L17" s="5" t="inlineStr">
        <is>
          <t>2253.2</t>
        </is>
      </c>
      <c r="M17" s="5" t="inlineStr">
        <is>
          <t>751.0666666666667</t>
        </is>
      </c>
      <c r="N17" s="5" t="n"/>
      <c r="O17" s="5" t="n"/>
      <c r="P17" s="5" t="inlineStr">
        <is>
          <t>2253.2</t>
        </is>
      </c>
    </row>
    <row r="18" ht="20.1" customHeight="1" s="75">
      <c r="A18" s="5" t="inlineStr">
        <is>
          <t>2月</t>
        </is>
      </c>
      <c r="B18" s="5" t="n"/>
      <c r="C18" s="80" t="n"/>
      <c r="D18" s="5" t="inlineStr">
        <is>
          <t>氮氧化物</t>
        </is>
      </c>
      <c r="E18" s="80" t="n"/>
      <c r="F18" s="5" t="inlineStr">
        <is>
          <t>12120451.946999999</t>
        </is>
      </c>
      <c r="G18" s="5" t="n"/>
      <c r="H18" s="5" t="inlineStr">
        <is>
          <t>0.0</t>
        </is>
      </c>
      <c r="I18" s="5" t="inlineStr">
        <is>
          <t>0.0</t>
        </is>
      </c>
      <c r="J18" s="5" t="inlineStr">
        <is>
          <t>0.0</t>
        </is>
      </c>
      <c r="K18" s="5" t="inlineStr">
        <is>
          <t>千克</t>
        </is>
      </c>
      <c r="L18" s="5" t="inlineStr">
        <is>
          <t>2253.2</t>
        </is>
      </c>
      <c r="M18" s="5" t="inlineStr">
        <is>
          <t>751.0666666666667</t>
        </is>
      </c>
      <c r="N18" s="5" t="n"/>
      <c r="O18" s="5" t="n"/>
      <c r="P18" s="5" t="inlineStr">
        <is>
          <t>2253.2</t>
        </is>
      </c>
    </row>
    <row r="19" ht="20.1" customHeight="1" s="75">
      <c r="A19" s="5" t="inlineStr">
        <is>
          <t>2月</t>
        </is>
      </c>
      <c r="B19" s="5" t="n"/>
      <c r="C19" s="80" t="n"/>
      <c r="D19" s="5" t="inlineStr">
        <is>
          <t>氮氧化物</t>
        </is>
      </c>
      <c r="E19" s="80" t="n"/>
      <c r="F19" s="5" t="inlineStr">
        <is>
          <t>12120451.946999999</t>
        </is>
      </c>
      <c r="G19" s="5" t="n"/>
      <c r="H19" s="5" t="inlineStr">
        <is>
          <t>0.0</t>
        </is>
      </c>
      <c r="I19" s="5" t="inlineStr">
        <is>
          <t>0.0</t>
        </is>
      </c>
      <c r="J19" s="5" t="inlineStr">
        <is>
          <t>0.0</t>
        </is>
      </c>
      <c r="K19" s="5" t="inlineStr">
        <is>
          <t>千克</t>
        </is>
      </c>
      <c r="L19" s="5" t="inlineStr">
        <is>
          <t>2253.2</t>
        </is>
      </c>
      <c r="M19" s="5" t="inlineStr">
        <is>
          <t>751.0666666666667</t>
        </is>
      </c>
      <c r="N19" s="5" t="n"/>
      <c r="O19" s="5" t="n"/>
      <c r="P19" s="5" t="inlineStr">
        <is>
          <t>2253.2</t>
        </is>
      </c>
    </row>
    <row r="20" ht="20.1" customHeight="1" s="75">
      <c r="A20" s="5" t="inlineStr">
        <is>
          <t>2月</t>
        </is>
      </c>
      <c r="B20" s="5" t="n"/>
      <c r="C20" s="80" t="n"/>
      <c r="D20" s="5" t="inlineStr">
        <is>
          <t>二氧化硫(2280m³)</t>
        </is>
      </c>
      <c r="E20" s="80" t="n"/>
      <c r="F20" s="5" t="inlineStr">
        <is>
          <t>12120451.946999999</t>
        </is>
      </c>
      <c r="G20" s="5" t="n"/>
      <c r="H20" s="5" t="inlineStr">
        <is>
          <t>0.0</t>
        </is>
      </c>
      <c r="I20" s="5" t="inlineStr">
        <is>
          <t>0.0</t>
        </is>
      </c>
      <c r="J20" s="5" t="inlineStr">
        <is>
          <t>0.0</t>
        </is>
      </c>
      <c r="K20" s="5" t="inlineStr">
        <is>
          <t>千克</t>
        </is>
      </c>
      <c r="L20" s="5" t="inlineStr">
        <is>
          <t>2253.2</t>
        </is>
      </c>
      <c r="M20" s="5" t="inlineStr">
        <is>
          <t>751.0666666666667</t>
        </is>
      </c>
      <c r="N20" s="5" t="n"/>
      <c r="O20" s="5" t="n"/>
      <c r="P20" s="5" t="inlineStr">
        <is>
          <t>2253.2</t>
        </is>
      </c>
    </row>
    <row r="21" ht="20.1" customHeight="1" s="75">
      <c r="A21" s="5" t="inlineStr">
        <is>
          <t>2月</t>
        </is>
      </c>
      <c r="B21" s="5" t="n"/>
      <c r="C21" s="5" t="inlineStr">
        <is>
          <t>烧结烟气脱硫脱硝废气排放口</t>
        </is>
      </c>
      <c r="D21" s="5" t="inlineStr">
        <is>
          <t>二氧化硫(2280m³)</t>
        </is>
      </c>
      <c r="E21" s="80" t="n"/>
      <c r="F21" s="5" t="inlineStr">
        <is>
          <t>12120451.946999999</t>
        </is>
      </c>
      <c r="G21" s="5" t="n"/>
      <c r="H21" s="5" t="inlineStr">
        <is>
          <t>0.0</t>
        </is>
      </c>
      <c r="I21" s="5" t="inlineStr">
        <is>
          <t>0.0</t>
        </is>
      </c>
      <c r="J21" s="5" t="inlineStr">
        <is>
          <t>0.0</t>
        </is>
      </c>
      <c r="K21" s="5" t="inlineStr">
        <is>
          <t>千克</t>
        </is>
      </c>
      <c r="L21" s="5" t="inlineStr">
        <is>
          <t>2253.2</t>
        </is>
      </c>
      <c r="M21" s="5" t="inlineStr">
        <is>
          <t>751.0666666666667</t>
        </is>
      </c>
      <c r="N21" s="5" t="n"/>
      <c r="O21" s="5" t="n"/>
      <c r="P21" s="5" t="inlineStr">
        <is>
          <t>2253.2</t>
        </is>
      </c>
    </row>
    <row r="22" ht="20.1" customHeight="1" s="75">
      <c r="A22" s="5" t="inlineStr">
        <is>
          <t>2月</t>
        </is>
      </c>
      <c r="B22" s="5" t="n"/>
      <c r="C22" s="80" t="n"/>
      <c r="D22" s="5" t="inlineStr">
        <is>
          <t>颗粒物(烟尘)</t>
        </is>
      </c>
      <c r="E22" s="80" t="n"/>
      <c r="F22" s="5" t="inlineStr">
        <is>
          <t>1062634.6800000002</t>
        </is>
      </c>
      <c r="G22" s="5" t="n"/>
      <c r="H22" s="5" t="inlineStr">
        <is>
          <t>0.0</t>
        </is>
      </c>
      <c r="I22" s="5" t="inlineStr">
        <is>
          <t>0.0</t>
        </is>
      </c>
      <c r="J22" s="5" t="inlineStr">
        <is>
          <t>0.0</t>
        </is>
      </c>
      <c r="K22" s="5" t="inlineStr">
        <is>
          <t>千克</t>
        </is>
      </c>
      <c r="L22" s="5" t="inlineStr">
        <is>
          <t>376.7</t>
        </is>
      </c>
      <c r="M22" s="5" t="inlineStr">
        <is>
          <t>125.56666666666666</t>
        </is>
      </c>
      <c r="N22" s="5" t="n"/>
      <c r="O22" s="5" t="n"/>
      <c r="P22" s="5" t="inlineStr">
        <is>
          <t>376.7</t>
        </is>
      </c>
    </row>
    <row r="23" ht="20.1" customHeight="1" s="75">
      <c r="A23" s="5" t="inlineStr">
        <is>
          <t>2月</t>
        </is>
      </c>
      <c r="B23" s="5" t="n"/>
      <c r="C23" s="80" t="n"/>
      <c r="D23" s="5" t="inlineStr">
        <is>
          <t>氮氧化物</t>
        </is>
      </c>
      <c r="E23" s="80" t="n"/>
      <c r="F23" s="5" t="inlineStr">
        <is>
          <t>1062634.6800000002</t>
        </is>
      </c>
      <c r="G23" s="5" t="n"/>
      <c r="H23" s="5" t="inlineStr">
        <is>
          <t>0.0</t>
        </is>
      </c>
      <c r="I23" s="5" t="inlineStr">
        <is>
          <t>0.0</t>
        </is>
      </c>
      <c r="J23" s="5" t="inlineStr">
        <is>
          <t>0.0</t>
        </is>
      </c>
      <c r="K23" s="5" t="inlineStr">
        <is>
          <t>千克</t>
        </is>
      </c>
      <c r="L23" s="5" t="inlineStr">
        <is>
          <t>376.7</t>
        </is>
      </c>
      <c r="M23" s="5" t="inlineStr">
        <is>
          <t>125.56666666666666</t>
        </is>
      </c>
      <c r="N23" s="5" t="n"/>
      <c r="O23" s="5" t="n"/>
      <c r="P23" s="5" t="inlineStr">
        <is>
          <t>376.7</t>
        </is>
      </c>
    </row>
    <row r="24" ht="20.1" customHeight="1" s="75">
      <c r="A24" s="5" t="inlineStr">
        <is>
          <t>2月</t>
        </is>
      </c>
      <c r="B24" s="5" t="n"/>
      <c r="C24" s="80" t="n"/>
      <c r="D24" s="5" t="inlineStr">
        <is>
          <t>二氧化硫</t>
        </is>
      </c>
      <c r="E24" s="81" t="n"/>
      <c r="F24" s="5" t="inlineStr">
        <is>
          <t>1062634.6800000002</t>
        </is>
      </c>
      <c r="G24" s="5" t="n"/>
      <c r="H24" s="5" t="inlineStr">
        <is>
          <t>0.0</t>
        </is>
      </c>
      <c r="I24" s="5" t="inlineStr">
        <is>
          <t>0.0</t>
        </is>
      </c>
      <c r="J24" s="5" t="inlineStr">
        <is>
          <t>0.0</t>
        </is>
      </c>
      <c r="K24" s="5" t="inlineStr">
        <is>
          <t>千克</t>
        </is>
      </c>
      <c r="L24" s="5" t="inlineStr">
        <is>
          <t>376.7</t>
        </is>
      </c>
      <c r="M24" s="5" t="inlineStr">
        <is>
          <t>125.56666666666666</t>
        </is>
      </c>
      <c r="N24" s="5" t="n"/>
      <c r="O24" s="5" t="n"/>
      <c r="P24" s="5" t="inlineStr">
        <is>
          <t>376.7</t>
        </is>
      </c>
    </row>
    <row r="25" ht="30" customHeight="1" s="75">
      <c r="A25" s="16" t="inlineStr">
        <is>
          <t>主要排口合计</t>
        </is>
      </c>
      <c r="B25" s="77" t="n"/>
      <c r="C25" s="77" t="n"/>
      <c r="D25" s="77" t="n"/>
      <c r="E25" s="77" t="n"/>
      <c r="F25" s="77" t="n"/>
      <c r="G25" s="77" t="n"/>
      <c r="H25" s="77" t="n"/>
      <c r="I25" s="77" t="n"/>
      <c r="J25" s="77" t="n"/>
      <c r="K25" s="77" t="n"/>
      <c r="L25" s="77" t="n"/>
      <c r="M25" s="77" t="n"/>
      <c r="N25" s="77" t="n"/>
      <c r="O25" s="78" t="n"/>
      <c r="P25" s="85" t="n">
        <v>15529.36</v>
      </c>
    </row>
    <row r="26" ht="20.1" customHeight="1" s="75">
      <c r="A26" s="5" t="inlineStr">
        <is>
          <t>混匀废气排放口</t>
        </is>
      </c>
      <c r="B26" s="5" t="inlineStr">
        <is>
          <t>2</t>
        </is>
      </c>
      <c r="C26" s="5" t="inlineStr">
        <is>
          <t>混匀废气排放口</t>
        </is>
      </c>
      <c r="D26" s="5" t="inlineStr">
        <is>
          <t>颗粒物(烟尘)</t>
        </is>
      </c>
      <c r="E26" s="63" t="inlineStr">
        <is>
          <t>系数法</t>
        </is>
      </c>
      <c r="F26" s="5" t="inlineStr">
        <is>
          <t>${row2[*]_gas_emissions}</t>
        </is>
      </c>
      <c r="G26" s="5" t="inlineStr">
        <is>
          <t>${row2[*]_pollutant_concentration}</t>
        </is>
      </c>
      <c r="H26" s="5" t="inlineStr">
        <is>
          <t>${row2[*]_yield}</t>
        </is>
      </c>
      <c r="I26" s="5" t="inlineStr">
        <is>
          <t>${row2[*]_product_pollute}</t>
        </is>
      </c>
      <c r="J26" s="5" t="inlineStr">
        <is>
          <t>${row2[*]_discharge_pollute}</t>
        </is>
      </c>
      <c r="K26" s="5" t="inlineStr">
        <is>
          <t>${row2[*]_pollutant_unit}</t>
        </is>
      </c>
      <c r="L26" s="5" t="inlineStr">
        <is>
          <t>${row2[*]_pollutant_emissions}</t>
        </is>
      </c>
      <c r="M26" s="5" t="inlineStr">
        <is>
          <t>${row2[*]_pollutant_equivalent}</t>
        </is>
      </c>
      <c r="N26" s="5" t="inlineStr">
        <is>
          <t>${row2[*]_pollutant_equivalent_number}</t>
        </is>
      </c>
      <c r="O26" s="5" t="inlineStr">
        <is>
          <t>${row2[*]_unit_tax}</t>
        </is>
      </c>
      <c r="P26" s="5" t="inlineStr">
        <is>
          <t>${row2[*]_tax}</t>
        </is>
      </c>
    </row>
    <row r="27" ht="25.5" customHeight="1" s="75">
      <c r="A27" s="5" t="inlineStr">
        <is>
          <t>转运废气排放口</t>
        </is>
      </c>
      <c r="B27" s="83" t="n"/>
      <c r="C27" s="83" t="n"/>
      <c r="D27" s="83" t="n"/>
      <c r="E27" s="83" t="n"/>
      <c r="F27" s="83" t="n"/>
      <c r="G27" s="83" t="n"/>
      <c r="H27" s="83" t="n"/>
      <c r="I27" s="83" t="n"/>
      <c r="J27" s="83" t="n"/>
      <c r="K27" s="83" t="n"/>
      <c r="L27" s="83" t="n"/>
      <c r="M27" s="83" t="n"/>
      <c r="N27" s="83" t="n"/>
      <c r="O27" s="86" t="n"/>
      <c r="P27" s="85" t="n">
        <v>0</v>
      </c>
    </row>
    <row r="28" ht="20.1" customHeight="1" s="75">
      <c r="A28" s="5" t="inlineStr">
        <is>
          <t>2#棒材热处理炉废气排放口（煤烟）</t>
        </is>
      </c>
      <c r="B28" s="5" t="inlineStr">
        <is>
          <t>测试</t>
        </is>
      </c>
      <c r="C28" s="5" t="inlineStr">
        <is>
          <t>2#棒材热处理炉废气排放口（煤烟）</t>
        </is>
      </c>
      <c r="D28" s="5" t="inlineStr">
        <is>
          <t>二氧化硫(1280m³)</t>
        </is>
      </c>
      <c r="E28" s="63" t="inlineStr">
        <is>
          <t>系数法</t>
        </is>
      </c>
      <c r="F28" s="5" t="inlineStr">
        <is>
          <t>${row3[*]_gas_emissions}</t>
        </is>
      </c>
      <c r="G28" s="5" t="inlineStr">
        <is>
          <t>${row3[*]_pollutant_concentration}</t>
        </is>
      </c>
      <c r="H28" s="5" t="inlineStr">
        <is>
          <t>${row3[*]_yield}</t>
        </is>
      </c>
      <c r="I28" s="5" t="inlineStr">
        <is>
          <t>${row3[*]_product_pollute}</t>
        </is>
      </c>
      <c r="J28" s="5" t="inlineStr">
        <is>
          <t>${row3[*]_discharge_pollute}</t>
        </is>
      </c>
      <c r="K28" s="5" t="inlineStr">
        <is>
          <t>${row3[*]_pollutant_unit}</t>
        </is>
      </c>
      <c r="L28" s="5" t="inlineStr">
        <is>
          <t>${row3[*]_pollutant_emissions}</t>
        </is>
      </c>
      <c r="M28" s="5" t="inlineStr">
        <is>
          <t>${row3[*]_pollutant_equivalent}</t>
        </is>
      </c>
      <c r="N28" s="5" t="inlineStr">
        <is>
          <t>${row3[*]_pollutant_equivalent_number}</t>
        </is>
      </c>
      <c r="O28" s="5" t="inlineStr">
        <is>
          <t>${row3[*]_unit_tax}</t>
        </is>
      </c>
      <c r="P28" s="5" t="inlineStr">
        <is>
          <t>${row3[*]_tax}</t>
        </is>
      </c>
    </row>
    <row r="29" ht="27" customHeight="1" s="75">
      <c r="A29" s="5" t="inlineStr">
        <is>
          <t>2#棒材热处理炉废气排放口（煤烟）</t>
        </is>
      </c>
      <c r="B29" s="83" t="n"/>
      <c r="C29" s="83" t="n"/>
      <c r="D29" s="83" t="n"/>
      <c r="E29" s="83" t="n"/>
      <c r="F29" s="83" t="n"/>
      <c r="G29" s="83" t="n"/>
      <c r="H29" s="83" t="n"/>
      <c r="I29" s="83" t="n"/>
      <c r="J29" s="83" t="n"/>
      <c r="K29" s="83" t="n"/>
      <c r="L29" s="83" t="n"/>
      <c r="M29" s="83" t="n"/>
      <c r="N29" s="83" t="n"/>
      <c r="O29" s="86" t="n"/>
      <c r="P29" s="85" t="n">
        <v>0</v>
      </c>
    </row>
    <row r="30" ht="31.5" customHeight="1" s="75">
      <c r="A30" s="5" t="inlineStr">
        <is>
          <t>2#棒材热处理炉废气排放口（煤烟）</t>
        </is>
      </c>
      <c r="B30" s="83" t="n"/>
      <c r="C30" s="83" t="n"/>
      <c r="D30" s="83" t="n"/>
      <c r="E30" s="83" t="n"/>
      <c r="F30" s="83" t="n"/>
      <c r="G30" s="83" t="n"/>
      <c r="H30" s="83" t="n"/>
      <c r="I30" s="83" t="n"/>
      <c r="J30" s="83" t="n"/>
      <c r="K30" s="83" t="n"/>
      <c r="L30" s="83" t="n"/>
      <c r="M30" s="83" t="n"/>
      <c r="N30" s="83" t="n"/>
      <c r="O30" s="86" t="n"/>
      <c r="P30" s="85" t="n">
        <v>15529.36</v>
      </c>
    </row>
    <row r="31" ht="24.95" customHeight="1" s="75">
      <c r="A31" s="5" t="inlineStr">
        <is>
          <t>1#高线热处理炉废气排放口（空烟）</t>
        </is>
      </c>
      <c r="B31" s="5" t="inlineStr">
        <is>
          <t>2</t>
        </is>
      </c>
      <c r="C31" s="5" t="inlineStr">
        <is>
          <t>1#高线热处理炉废气排放口（空烟）</t>
        </is>
      </c>
      <c r="D31" s="5" t="inlineStr">
        <is>
          <t>二氧化硫(2280m³)</t>
        </is>
      </c>
      <c r="E31" s="63" t="inlineStr">
        <is>
          <t>系数法</t>
        </is>
      </c>
    </row>
    <row r="32" ht="24.95" customHeight="1" s="75">
      <c r="A32" s="5" t="inlineStr">
        <is>
          <t>1#高线热处理炉废气排放口（空烟）</t>
        </is>
      </c>
      <c r="B32" s="5" t="inlineStr">
        <is>
          <t>2</t>
        </is>
      </c>
      <c r="C32" s="5" t="inlineStr">
        <is>
          <t>1#高线热处理炉废气排放口（空烟）</t>
        </is>
      </c>
      <c r="D32" s="5" t="inlineStr">
        <is>
          <t>氮氧化物(2280m³)</t>
        </is>
      </c>
      <c r="E32" s="63" t="inlineStr">
        <is>
          <t>系数法</t>
        </is>
      </c>
    </row>
    <row r="33" ht="24.95" customHeight="1" s="75">
      <c r="A33" s="5" t="inlineStr">
        <is>
          <t>1#高线热处理炉废气排放口（空烟）</t>
        </is>
      </c>
      <c r="B33" s="5" t="inlineStr">
        <is>
          <t>2</t>
        </is>
      </c>
      <c r="C33" s="5" t="inlineStr">
        <is>
          <t>1#高线热处理炉废气排放口（空烟）</t>
        </is>
      </c>
      <c r="D33" s="5" t="inlineStr">
        <is>
          <t>颗粒物(烟尘)</t>
        </is>
      </c>
      <c r="E33" s="63" t="inlineStr">
        <is>
          <t>系数法</t>
        </is>
      </c>
    </row>
    <row r="34" ht="24.95" customHeight="1" s="75">
      <c r="A34" s="16" t="inlineStr">
        <is>
          <t>一般排口合计</t>
        </is>
      </c>
    </row>
    <row r="35" ht="24.95" customHeight="1" s="75">
      <c r="A35" s="5" t="inlineStr">
        <is>
          <t>${row3[*]_outlet_name|merge_bottom}</t>
        </is>
      </c>
      <c r="B35" s="5" t="inlineStr">
        <is>
          <t>${row3[*]_tax_number}</t>
        </is>
      </c>
      <c r="C35" s="5" t="inlineStr">
        <is>
          <t>${row3[*]_outlet_name|merge_bottom}</t>
        </is>
      </c>
      <c r="D35" s="5" t="inlineStr">
        <is>
          <t>${row3[*]_factor_name}</t>
        </is>
      </c>
      <c r="E35" s="63" t="inlineStr">
        <is>
          <t>${row3[*]_source|merge_bottom}</t>
        </is>
      </c>
    </row>
    <row r="36">
      <c r="A36" s="15" t="inlineStr">
        <is>
          <t>无组织合计</t>
        </is>
      </c>
    </row>
    <row r="37">
      <c r="A37" s="15" t="n"/>
    </row>
  </sheetData>
  <mergeCells count="30">
    <mergeCell ref="A1:P1"/>
    <mergeCell ref="A2:M2"/>
    <mergeCell ref="A3:F3"/>
    <mergeCell ref="G3:M3"/>
    <mergeCell ref="F4:G4"/>
    <mergeCell ref="H4:K4"/>
    <mergeCell ref="A25:O25"/>
    <mergeCell ref="A27:O27"/>
    <mergeCell ref="A29:O29"/>
    <mergeCell ref="A30:O30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C7"/>
    <mergeCell ref="C8"/>
    <mergeCell ref="C9"/>
    <mergeCell ref="C10"/>
    <mergeCell ref="C11"/>
    <mergeCell ref="C12"/>
    <mergeCell ref="C13:C14"/>
    <mergeCell ref="C15:C20"/>
    <mergeCell ref="C21:C24"/>
    <mergeCell ref="E7:E24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FF00B050"/>
    <outlinePr summaryBelow="1" summaryRight="1"/>
    <pageSetUpPr/>
  </sheetPr>
  <dimension ref="A1:P61"/>
  <sheetViews>
    <sheetView zoomScale="81" zoomScaleNormal="81" workbookViewId="0">
      <pane xSplit="1" ySplit="6" topLeftCell="B35" activePane="bottomRight" state="frozen"/>
      <selection activeCell="A1" sqref="A1"/>
      <selection pane="topRight" activeCell="A1" sqref="A1"/>
      <selection pane="bottomLeft" activeCell="A1" sqref="A1"/>
      <selection pane="bottomRight" activeCell="L7" sqref="L7:L23"/>
    </sheetView>
  </sheetViews>
  <sheetFormatPr baseColWidth="8" defaultColWidth="9" defaultRowHeight="14.4"/>
  <cols>
    <col width="9" customWidth="1" style="53" min="1" max="1"/>
    <col width="5.87962962962963" customWidth="1" style="75" min="2" max="2"/>
    <col width="24.8425925925926" customWidth="1" style="47" min="3" max="3"/>
    <col width="17.6296296296296" customWidth="1" style="75" min="4" max="4"/>
    <col width="11.25" customWidth="1" style="75" min="5" max="5"/>
    <col width="11" customWidth="1" style="75" min="6" max="6"/>
    <col width="11.75" customWidth="1" style="75" min="7" max="7"/>
    <col width="11.25" customWidth="1" style="75" min="8" max="8"/>
    <col width="5.62962962962963" customWidth="1" style="75" min="9" max="9"/>
    <col width="7.75" customWidth="1" style="75" min="10" max="10"/>
    <col width="8.37962962962963" customWidth="1" style="75" min="11" max="11"/>
    <col width="11" customWidth="1" style="47" min="12" max="12"/>
    <col width="8.87962962962963" customWidth="1" style="75" min="13" max="13"/>
    <col width="11.1203703703704" customWidth="1" style="75" min="14" max="14"/>
    <col width="7" customWidth="1" style="75" min="15" max="15"/>
    <col width="12.1296296296296" customWidth="1" style="75" min="16" max="16"/>
  </cols>
  <sheetData>
    <row r="1" ht="30.75" customHeight="1" s="75">
      <c r="A1" s="2" t="inlineStr">
        <is>
          <t>环境保护税按月计算报表（十一月）</t>
        </is>
      </c>
    </row>
    <row r="2">
      <c r="A2" s="3" t="inlineStr">
        <is>
          <t>税款所属期：自2022年11月1日至2022年11月30日</t>
        </is>
      </c>
      <c r="N2" s="47" t="n"/>
      <c r="O2" s="47" t="n"/>
      <c r="P2" s="47" t="n"/>
    </row>
    <row r="3">
      <c r="A3" s="3" t="inlineStr">
        <is>
          <t>纳税人名称：陕钢集团汉中钢铁有限责任公司</t>
        </is>
      </c>
      <c r="G3" s="3" t="inlineStr">
        <is>
          <t>统一社会信用代码（纳税人识别号）：91610700691109098N</t>
        </is>
      </c>
      <c r="N3" s="47" t="n"/>
      <c r="O3" s="47" t="n"/>
      <c r="P3" s="47" t="n"/>
    </row>
    <row r="4" ht="27" customHeight="1" s="75">
      <c r="A4" s="15" t="inlineStr">
        <is>
          <t>月份</t>
        </is>
      </c>
      <c r="B4" s="6" t="inlineStr">
        <is>
          <t>税源编号</t>
        </is>
      </c>
      <c r="C4" s="15" t="inlineStr">
        <is>
          <t>排放口名称</t>
        </is>
      </c>
      <c r="D4" s="15" t="inlineStr">
        <is>
          <t>污染物名称</t>
        </is>
      </c>
      <c r="E4" s="6" t="inlineStr">
        <is>
          <t>污染物排放量计算方法</t>
        </is>
      </c>
      <c r="F4" s="15" t="inlineStr">
        <is>
          <t>监测计算</t>
        </is>
      </c>
      <c r="G4" s="78" t="n"/>
      <c r="H4" s="15" t="inlineStr">
        <is>
          <t>排污系数计算</t>
        </is>
      </c>
      <c r="I4" s="77" t="n"/>
      <c r="J4" s="77" t="n"/>
      <c r="K4" s="78" t="n"/>
      <c r="L4" s="6" t="inlineStr">
        <is>
          <t>污染物排放量（千克）</t>
        </is>
      </c>
      <c r="M4" s="6" t="inlineStr">
        <is>
          <t>污染物当量值（千克）</t>
        </is>
      </c>
      <c r="N4" s="6" t="inlineStr">
        <is>
          <t>污染物   当量数</t>
        </is>
      </c>
      <c r="O4" s="84" t="inlineStr">
        <is>
          <t>单价（元）</t>
        </is>
      </c>
      <c r="P4" s="16" t="inlineStr">
        <is>
          <t>金额（元）</t>
        </is>
      </c>
    </row>
    <row r="5" ht="40.5" customHeight="1" s="75">
      <c r="A5" s="81" t="n"/>
      <c r="B5" s="81" t="n"/>
      <c r="C5" s="81" t="n"/>
      <c r="D5" s="81" t="n"/>
      <c r="E5" s="81" t="n"/>
      <c r="F5" s="6" t="inlineStr">
        <is>
          <t>废气排放量     （万标立方米）</t>
        </is>
      </c>
      <c r="G5" s="6" t="inlineStr">
        <is>
          <t>实测浓度值    （毫克/标立方米）</t>
        </is>
      </c>
      <c r="H5" s="6" t="inlineStr">
        <is>
          <t>计算基数（原料进购量/产量）吨</t>
        </is>
      </c>
      <c r="I5" s="6" t="inlineStr">
        <is>
          <t>产污系数</t>
        </is>
      </c>
      <c r="J5" s="6" t="inlineStr">
        <is>
          <t>排污系数</t>
        </is>
      </c>
      <c r="K5" s="6" t="inlineStr">
        <is>
          <t>污染物单位</t>
        </is>
      </c>
      <c r="L5" s="81" t="n"/>
      <c r="M5" s="81" t="n"/>
      <c r="N5" s="81" t="n"/>
      <c r="O5" s="81" t="n"/>
      <c r="P5" s="81" t="n"/>
    </row>
    <row r="6" ht="44.25" customHeight="1" s="75">
      <c r="A6" s="15" t="n">
        <v>1</v>
      </c>
      <c r="B6" s="11" t="n">
        <v>2</v>
      </c>
      <c r="C6" s="10" t="inlineStr">
        <is>
          <t>3</t>
        </is>
      </c>
      <c r="D6" s="10" t="inlineStr">
        <is>
          <t>4</t>
        </is>
      </c>
      <c r="E6" s="10" t="inlineStr">
        <is>
          <t>5</t>
        </is>
      </c>
      <c r="F6" s="10" t="inlineStr">
        <is>
          <t>6</t>
        </is>
      </c>
      <c r="G6" s="10" t="inlineStr">
        <is>
          <t>7</t>
        </is>
      </c>
      <c r="H6" s="10" t="inlineStr">
        <is>
          <t>8</t>
        </is>
      </c>
      <c r="I6" s="10" t="inlineStr">
        <is>
          <t>9</t>
        </is>
      </c>
      <c r="J6" s="10" t="inlineStr">
        <is>
          <t>10</t>
        </is>
      </c>
      <c r="K6" s="10" t="inlineStr">
        <is>
          <t>11</t>
        </is>
      </c>
      <c r="L6" s="33" t="inlineStr">
        <is>
          <t>12=6*7/100   12=8*9*N    12=8*10*N</t>
        </is>
      </c>
      <c r="M6" s="10" t="inlineStr">
        <is>
          <t>13</t>
        </is>
      </c>
      <c r="N6" s="10" t="inlineStr">
        <is>
          <t>14=12/13</t>
        </is>
      </c>
      <c r="O6" s="34" t="n"/>
      <c r="P6" s="34" t="n"/>
    </row>
    <row r="7" ht="20.1" customHeight="1" s="75">
      <c r="A7" s="11" t="inlineStr">
        <is>
          <t>十一月</t>
        </is>
      </c>
      <c r="B7" s="15" t="n"/>
      <c r="C7" s="12" t="inlineStr">
        <is>
          <t>烧结烟气脱硫脱硝排口</t>
        </is>
      </c>
      <c r="D7" s="15" t="inlineStr">
        <is>
          <t>颗粒物（烟尘）</t>
        </is>
      </c>
      <c r="E7" s="15" t="inlineStr">
        <is>
          <t>在线</t>
        </is>
      </c>
      <c r="F7" s="15" t="inlineStr">
        <is>
          <t>/</t>
        </is>
      </c>
      <c r="G7" s="15" t="inlineStr">
        <is>
          <t>/</t>
        </is>
      </c>
      <c r="H7" s="15" t="inlineStr">
        <is>
          <t>/</t>
        </is>
      </c>
      <c r="I7" s="15" t="inlineStr">
        <is>
          <t>/</t>
        </is>
      </c>
      <c r="J7" s="15" t="inlineStr">
        <is>
          <t>/</t>
        </is>
      </c>
      <c r="K7" s="15" t="inlineStr">
        <is>
          <t>千克</t>
        </is>
      </c>
      <c r="L7" s="14" t="n">
        <v>2561</v>
      </c>
      <c r="M7" s="15" t="n">
        <v>2.18</v>
      </c>
      <c r="N7" s="87">
        <f>L7/M7</f>
        <v/>
      </c>
      <c r="O7" s="16" t="n">
        <v>1.2</v>
      </c>
      <c r="P7" s="85">
        <f>N7*O7</f>
        <v/>
      </c>
    </row>
    <row r="8" ht="20.1" customHeight="1" s="75">
      <c r="A8" s="11" t="inlineStr">
        <is>
          <t>十一月</t>
        </is>
      </c>
      <c r="B8" s="15" t="n"/>
      <c r="C8" s="80" t="n"/>
      <c r="D8" s="15" t="inlineStr">
        <is>
          <t>二氧化硫</t>
        </is>
      </c>
      <c r="E8" s="80" t="n"/>
      <c r="F8" s="15" t="inlineStr">
        <is>
          <t>/</t>
        </is>
      </c>
      <c r="G8" s="15" t="inlineStr">
        <is>
          <t>/</t>
        </is>
      </c>
      <c r="H8" s="15" t="inlineStr">
        <is>
          <t>/</t>
        </is>
      </c>
      <c r="I8" s="15" t="inlineStr">
        <is>
          <t>/</t>
        </is>
      </c>
      <c r="J8" s="15" t="inlineStr">
        <is>
          <t>/</t>
        </is>
      </c>
      <c r="K8" s="15" t="inlineStr">
        <is>
          <t>千克</t>
        </is>
      </c>
      <c r="L8" s="14" t="n">
        <v>8057</v>
      </c>
      <c r="M8" s="15" t="n">
        <v>0.95</v>
      </c>
      <c r="N8" s="87">
        <f>L8/M8</f>
        <v/>
      </c>
      <c r="O8" s="16" t="n">
        <v>1.2</v>
      </c>
      <c r="P8" s="85">
        <f>N8*O8</f>
        <v/>
      </c>
    </row>
    <row r="9" ht="20.1" customHeight="1" s="75">
      <c r="A9" s="11" t="inlineStr">
        <is>
          <t>十一月</t>
        </is>
      </c>
      <c r="B9" s="15" t="n"/>
      <c r="C9" s="81" t="n"/>
      <c r="D9" s="15" t="inlineStr">
        <is>
          <t>氮氧化物</t>
        </is>
      </c>
      <c r="E9" s="81" t="n"/>
      <c r="F9" s="15" t="inlineStr">
        <is>
          <t>/</t>
        </is>
      </c>
      <c r="G9" s="15" t="inlineStr">
        <is>
          <t>/</t>
        </is>
      </c>
      <c r="H9" s="15" t="inlineStr">
        <is>
          <t>/</t>
        </is>
      </c>
      <c r="I9" s="15" t="inlineStr">
        <is>
          <t>/</t>
        </is>
      </c>
      <c r="J9" s="15" t="inlineStr">
        <is>
          <t>/</t>
        </is>
      </c>
      <c r="K9" s="15" t="inlineStr">
        <is>
          <t>千克</t>
        </is>
      </c>
      <c r="L9" s="14" t="n">
        <v>36000</v>
      </c>
      <c r="M9" s="15" t="n">
        <v>0.95</v>
      </c>
      <c r="N9" s="87">
        <f>L9/M9</f>
        <v/>
      </c>
      <c r="O9" s="16" t="n">
        <v>1.2</v>
      </c>
      <c r="P9" s="85">
        <f>N9*O9</f>
        <v/>
      </c>
    </row>
    <row r="10" ht="20.1" customHeight="1" s="75">
      <c r="A10" s="11" t="inlineStr">
        <is>
          <t>十一月</t>
        </is>
      </c>
      <c r="B10" s="15" t="n"/>
      <c r="C10" s="12" t="inlineStr">
        <is>
          <t>1#烧结机尾布袋除尘排口</t>
        </is>
      </c>
      <c r="D10" s="15" t="inlineStr">
        <is>
          <t>颗粒物（粉尘）</t>
        </is>
      </c>
      <c r="E10" s="15" t="inlineStr">
        <is>
          <t>在线</t>
        </is>
      </c>
      <c r="F10" s="15" t="inlineStr">
        <is>
          <t>/</t>
        </is>
      </c>
      <c r="G10" s="15" t="inlineStr">
        <is>
          <t>/</t>
        </is>
      </c>
      <c r="H10" s="15" t="inlineStr">
        <is>
          <t>/</t>
        </is>
      </c>
      <c r="I10" s="15" t="inlineStr">
        <is>
          <t>/</t>
        </is>
      </c>
      <c r="J10" s="15" t="n"/>
      <c r="K10" s="15" t="inlineStr">
        <is>
          <t>千克</t>
        </is>
      </c>
      <c r="L10" s="15" t="n">
        <v>364</v>
      </c>
      <c r="M10" s="15" t="n">
        <v>4</v>
      </c>
      <c r="N10" s="87">
        <f>L10/M10</f>
        <v/>
      </c>
      <c r="O10" s="16" t="n">
        <v>1.2</v>
      </c>
      <c r="P10" s="85">
        <f>N10*O10</f>
        <v/>
      </c>
    </row>
    <row r="11" ht="20.1" customHeight="1" s="75">
      <c r="A11" s="11" t="inlineStr">
        <is>
          <t>十一月</t>
        </is>
      </c>
      <c r="B11" s="15" t="n"/>
      <c r="C11" s="12" t="inlineStr">
        <is>
          <t>2#烧结机尾布袋除尘排口</t>
        </is>
      </c>
      <c r="D11" s="15" t="inlineStr">
        <is>
          <t>颗粒物（粉尘）</t>
        </is>
      </c>
      <c r="E11" s="15" t="inlineStr">
        <is>
          <t>在线</t>
        </is>
      </c>
      <c r="F11" s="15" t="inlineStr">
        <is>
          <t>/</t>
        </is>
      </c>
      <c r="G11" s="15" t="inlineStr">
        <is>
          <t>/</t>
        </is>
      </c>
      <c r="H11" s="15" t="inlineStr">
        <is>
          <t>/</t>
        </is>
      </c>
      <c r="I11" s="15" t="inlineStr">
        <is>
          <t>/</t>
        </is>
      </c>
      <c r="J11" s="15" t="inlineStr">
        <is>
          <t>/</t>
        </is>
      </c>
      <c r="K11" s="15" t="inlineStr">
        <is>
          <t>千克</t>
        </is>
      </c>
      <c r="L11" s="15" t="n">
        <v>372</v>
      </c>
      <c r="M11" s="15" t="n">
        <v>4</v>
      </c>
      <c r="N11" s="87">
        <f>L11/M11</f>
        <v/>
      </c>
      <c r="O11" s="16" t="n">
        <v>1.2</v>
      </c>
      <c r="P11" s="85">
        <f>N11*O11</f>
        <v/>
      </c>
    </row>
    <row r="12" ht="20.1" customHeight="1" s="75">
      <c r="A12" s="11" t="inlineStr">
        <is>
          <t>十一月</t>
        </is>
      </c>
      <c r="B12" s="15" t="n"/>
      <c r="C12" s="13" t="inlineStr">
        <is>
          <t>1#球团竖炉烟气脱硫排口</t>
        </is>
      </c>
      <c r="D12" s="15" t="inlineStr">
        <is>
          <t>颗粒物（烟尘）</t>
        </is>
      </c>
      <c r="E12" s="15" t="inlineStr">
        <is>
          <t>在线</t>
        </is>
      </c>
      <c r="F12" s="15" t="inlineStr">
        <is>
          <t>/</t>
        </is>
      </c>
      <c r="G12" s="15" t="inlineStr">
        <is>
          <t>/</t>
        </is>
      </c>
      <c r="H12" s="15" t="inlineStr">
        <is>
          <t>/</t>
        </is>
      </c>
      <c r="I12" s="15" t="inlineStr">
        <is>
          <t>/</t>
        </is>
      </c>
      <c r="J12" s="15" t="inlineStr">
        <is>
          <t>/</t>
        </is>
      </c>
      <c r="K12" s="15" t="inlineStr">
        <is>
          <t>千克</t>
        </is>
      </c>
      <c r="L12" s="19" t="n">
        <v>0</v>
      </c>
      <c r="M12" s="15" t="n">
        <v>2.18</v>
      </c>
      <c r="N12" s="87">
        <f>L12/M12</f>
        <v/>
      </c>
      <c r="O12" s="19" t="n">
        <v>1.2</v>
      </c>
      <c r="P12" s="88">
        <f>N12*O12</f>
        <v/>
      </c>
    </row>
    <row r="13" ht="20.1" customHeight="1" s="75">
      <c r="A13" s="11" t="inlineStr">
        <is>
          <t>十一月</t>
        </is>
      </c>
      <c r="B13" s="15" t="n"/>
      <c r="C13" s="80" t="n"/>
      <c r="D13" s="15" t="inlineStr">
        <is>
          <t>二氧化硫</t>
        </is>
      </c>
      <c r="E13" s="80" t="n"/>
      <c r="F13" s="15" t="inlineStr">
        <is>
          <t>/</t>
        </is>
      </c>
      <c r="G13" s="15" t="inlineStr">
        <is>
          <t>/</t>
        </is>
      </c>
      <c r="H13" s="15" t="inlineStr">
        <is>
          <t>/</t>
        </is>
      </c>
      <c r="I13" s="15" t="inlineStr">
        <is>
          <t>/</t>
        </is>
      </c>
      <c r="J13" s="15" t="inlineStr">
        <is>
          <t>/</t>
        </is>
      </c>
      <c r="K13" s="15" t="inlineStr">
        <is>
          <t>千克</t>
        </is>
      </c>
      <c r="L13" s="19" t="n">
        <v>0</v>
      </c>
      <c r="M13" s="15" t="n">
        <v>0.95</v>
      </c>
      <c r="N13" s="87">
        <f>L13/M13</f>
        <v/>
      </c>
      <c r="O13" s="19" t="n">
        <v>1.2</v>
      </c>
      <c r="P13" s="88">
        <f>N13*O13</f>
        <v/>
      </c>
    </row>
    <row r="14" ht="20.1" customHeight="1" s="75">
      <c r="A14" s="11" t="inlineStr">
        <is>
          <t>十一月</t>
        </is>
      </c>
      <c r="B14" s="15" t="n"/>
      <c r="C14" s="81" t="n"/>
      <c r="D14" s="15" t="inlineStr">
        <is>
          <t>氮氧化物</t>
        </is>
      </c>
      <c r="E14" s="81" t="n"/>
      <c r="F14" s="15" t="inlineStr">
        <is>
          <t>/</t>
        </is>
      </c>
      <c r="G14" s="15" t="inlineStr">
        <is>
          <t>/</t>
        </is>
      </c>
      <c r="H14" s="15" t="inlineStr">
        <is>
          <t>/</t>
        </is>
      </c>
      <c r="I14" s="15" t="inlineStr">
        <is>
          <t>/</t>
        </is>
      </c>
      <c r="J14" s="15" t="inlineStr">
        <is>
          <t>/</t>
        </is>
      </c>
      <c r="K14" s="15" t="inlineStr">
        <is>
          <t>千克</t>
        </is>
      </c>
      <c r="L14" s="19" t="n">
        <v>0</v>
      </c>
      <c r="M14" s="15" t="n">
        <v>0.95</v>
      </c>
      <c r="N14" s="87">
        <f>L14/M14</f>
        <v/>
      </c>
      <c r="O14" s="19" t="n">
        <v>1.2</v>
      </c>
      <c r="P14" s="88">
        <f>N14*O14</f>
        <v/>
      </c>
    </row>
    <row r="15" ht="20.1" customHeight="1" s="75">
      <c r="A15" s="11" t="inlineStr">
        <is>
          <t>十一月</t>
        </is>
      </c>
      <c r="B15" s="15" t="n"/>
      <c r="C15" s="13" t="inlineStr">
        <is>
          <t>2#球团竖炉烟气脱硫排口</t>
        </is>
      </c>
      <c r="D15" s="15" t="inlineStr">
        <is>
          <t>颗粒物（烟尘）</t>
        </is>
      </c>
      <c r="E15" s="15" t="inlineStr">
        <is>
          <t>在线</t>
        </is>
      </c>
      <c r="F15" s="15" t="inlineStr">
        <is>
          <t>/</t>
        </is>
      </c>
      <c r="G15" s="15" t="inlineStr">
        <is>
          <t>/</t>
        </is>
      </c>
      <c r="H15" s="15" t="inlineStr">
        <is>
          <t>/</t>
        </is>
      </c>
      <c r="I15" s="15" t="inlineStr">
        <is>
          <t>/</t>
        </is>
      </c>
      <c r="J15" s="15" t="inlineStr">
        <is>
          <t>/</t>
        </is>
      </c>
      <c r="K15" s="15" t="inlineStr">
        <is>
          <t>千克</t>
        </is>
      </c>
      <c r="L15" s="19" t="n">
        <v>96</v>
      </c>
      <c r="M15" s="15" t="n">
        <v>2.18</v>
      </c>
      <c r="N15" s="87">
        <f>L15/M15</f>
        <v/>
      </c>
      <c r="O15" s="19" t="n">
        <v>1.2</v>
      </c>
      <c r="P15" s="88">
        <f>N15*O15</f>
        <v/>
      </c>
    </row>
    <row r="16" ht="20.1" customHeight="1" s="75">
      <c r="A16" s="11" t="inlineStr">
        <is>
          <t>十一月</t>
        </is>
      </c>
      <c r="B16" s="15" t="n"/>
      <c r="C16" s="80" t="n"/>
      <c r="D16" s="15" t="inlineStr">
        <is>
          <t>二氧化硫</t>
        </is>
      </c>
      <c r="E16" s="80" t="n"/>
      <c r="F16" s="15" t="inlineStr">
        <is>
          <t>/</t>
        </is>
      </c>
      <c r="G16" s="15" t="inlineStr">
        <is>
          <t>/</t>
        </is>
      </c>
      <c r="H16" s="15" t="inlineStr">
        <is>
          <t>/</t>
        </is>
      </c>
      <c r="I16" s="15" t="inlineStr">
        <is>
          <t>/</t>
        </is>
      </c>
      <c r="J16" s="15" t="inlineStr">
        <is>
          <t>/</t>
        </is>
      </c>
      <c r="K16" s="15" t="inlineStr">
        <is>
          <t>千克</t>
        </is>
      </c>
      <c r="L16" s="19" t="n">
        <v>1352</v>
      </c>
      <c r="M16" s="15" t="n">
        <v>0.95</v>
      </c>
      <c r="N16" s="87">
        <f>L16/M16</f>
        <v/>
      </c>
      <c r="O16" s="19" t="n">
        <v>1.2</v>
      </c>
      <c r="P16" s="88">
        <f>N16*O16</f>
        <v/>
      </c>
    </row>
    <row r="17" ht="20.1" customHeight="1" s="75">
      <c r="A17" s="11" t="inlineStr">
        <is>
          <t>十一月</t>
        </is>
      </c>
      <c r="B17" s="15" t="n"/>
      <c r="C17" s="81" t="n"/>
      <c r="D17" s="15" t="inlineStr">
        <is>
          <t>氮氧化物</t>
        </is>
      </c>
      <c r="E17" s="81" t="n"/>
      <c r="F17" s="15" t="inlineStr">
        <is>
          <t>/</t>
        </is>
      </c>
      <c r="G17" s="15" t="inlineStr">
        <is>
          <t>/</t>
        </is>
      </c>
      <c r="H17" s="15" t="inlineStr">
        <is>
          <t>/</t>
        </is>
      </c>
      <c r="I17" s="15" t="inlineStr">
        <is>
          <t>/</t>
        </is>
      </c>
      <c r="J17" s="15" t="inlineStr">
        <is>
          <t>/</t>
        </is>
      </c>
      <c r="K17" s="15" t="inlineStr">
        <is>
          <t>千克</t>
        </is>
      </c>
      <c r="L17" s="19" t="n">
        <v>1782</v>
      </c>
      <c r="M17" s="15" t="n">
        <v>0.95</v>
      </c>
      <c r="N17" s="87">
        <f>L17/M17</f>
        <v/>
      </c>
      <c r="O17" s="19" t="n">
        <v>1.2</v>
      </c>
      <c r="P17" s="88">
        <f>N17*O17</f>
        <v/>
      </c>
    </row>
    <row r="18" ht="20.1" customHeight="1" s="75">
      <c r="A18" s="11" t="inlineStr">
        <is>
          <t>十一月</t>
        </is>
      </c>
      <c r="B18" s="15" t="n"/>
      <c r="C18" s="12" t="inlineStr">
        <is>
          <t>炼铁1#高炉出铁场除尘排口</t>
        </is>
      </c>
      <c r="D18" s="15" t="inlineStr">
        <is>
          <t>颗粒物（烟尘）</t>
        </is>
      </c>
      <c r="E18" s="15" t="inlineStr">
        <is>
          <t>在线</t>
        </is>
      </c>
      <c r="F18" s="15" t="inlineStr">
        <is>
          <t>/</t>
        </is>
      </c>
      <c r="G18" s="15" t="inlineStr">
        <is>
          <t>/</t>
        </is>
      </c>
      <c r="H18" s="15" t="inlineStr">
        <is>
          <t>/</t>
        </is>
      </c>
      <c r="I18" s="15" t="inlineStr">
        <is>
          <t>/</t>
        </is>
      </c>
      <c r="J18" s="15" t="inlineStr">
        <is>
          <t>/</t>
        </is>
      </c>
      <c r="K18" s="15" t="inlineStr">
        <is>
          <t>千克</t>
        </is>
      </c>
      <c r="L18" s="15" t="n">
        <v>377</v>
      </c>
      <c r="M18" s="15" t="n">
        <v>2.18</v>
      </c>
      <c r="N18" s="87">
        <f>L18/M18</f>
        <v/>
      </c>
      <c r="O18" s="16" t="n">
        <v>1.2</v>
      </c>
      <c r="P18" s="85">
        <f>N18*O18</f>
        <v/>
      </c>
    </row>
    <row r="19" ht="20.1" customHeight="1" s="75">
      <c r="A19" s="11" t="inlineStr">
        <is>
          <t>十一月</t>
        </is>
      </c>
      <c r="B19" s="15" t="n"/>
      <c r="C19" s="12" t="inlineStr">
        <is>
          <t>炼铁1#矿槽除尘排口（北）</t>
        </is>
      </c>
      <c r="D19" s="15" t="inlineStr">
        <is>
          <t>颗粒物（粉尘）</t>
        </is>
      </c>
      <c r="E19" s="15" t="inlineStr">
        <is>
          <t>在线</t>
        </is>
      </c>
      <c r="F19" s="15" t="inlineStr">
        <is>
          <t>/</t>
        </is>
      </c>
      <c r="G19" s="15" t="inlineStr">
        <is>
          <t>/</t>
        </is>
      </c>
      <c r="H19" s="15" t="inlineStr">
        <is>
          <t>/</t>
        </is>
      </c>
      <c r="I19" s="15" t="inlineStr">
        <is>
          <t>/</t>
        </is>
      </c>
      <c r="J19" s="15" t="inlineStr">
        <is>
          <t>/</t>
        </is>
      </c>
      <c r="K19" s="15" t="inlineStr">
        <is>
          <t>千克</t>
        </is>
      </c>
      <c r="L19" s="15" t="n">
        <v>317</v>
      </c>
      <c r="M19" s="15" t="n">
        <v>4</v>
      </c>
      <c r="N19" s="87">
        <f>L19/M19</f>
        <v/>
      </c>
      <c r="O19" s="16" t="n">
        <v>1.2</v>
      </c>
      <c r="P19" s="85">
        <f>N19*O19</f>
        <v/>
      </c>
    </row>
    <row r="20" ht="20.1" customHeight="1" s="75">
      <c r="A20" s="11" t="inlineStr">
        <is>
          <t>十一月</t>
        </is>
      </c>
      <c r="B20" s="15" t="n"/>
      <c r="C20" s="12" t="inlineStr">
        <is>
          <t>炼铁1#矿槽除尘排口（南）</t>
        </is>
      </c>
      <c r="D20" s="15" t="inlineStr">
        <is>
          <t>颗粒物（粉尘）</t>
        </is>
      </c>
      <c r="E20" s="15" t="inlineStr">
        <is>
          <t>在线</t>
        </is>
      </c>
      <c r="F20" s="15" t="inlineStr">
        <is>
          <t>/</t>
        </is>
      </c>
      <c r="G20" s="15" t="inlineStr">
        <is>
          <t>/</t>
        </is>
      </c>
      <c r="H20" s="81" t="n"/>
      <c r="I20" s="81" t="n"/>
      <c r="J20" s="15" t="inlineStr">
        <is>
          <t>/</t>
        </is>
      </c>
      <c r="K20" s="15" t="inlineStr">
        <is>
          <t>千克</t>
        </is>
      </c>
      <c r="L20" s="15" t="n">
        <v>101</v>
      </c>
      <c r="M20" s="15" t="n">
        <v>4</v>
      </c>
      <c r="N20" s="87">
        <f>L20/M20</f>
        <v/>
      </c>
      <c r="O20" s="16" t="n">
        <v>1.2</v>
      </c>
      <c r="P20" s="85">
        <f>N20*O20</f>
        <v/>
      </c>
    </row>
    <row r="21" ht="20.1" customHeight="1" s="75">
      <c r="A21" s="11" t="inlineStr">
        <is>
          <t>十一月</t>
        </is>
      </c>
      <c r="B21" s="15" t="n"/>
      <c r="C21" s="12" t="inlineStr">
        <is>
          <t>炼铁2#高炉出铁场除尘排口</t>
        </is>
      </c>
      <c r="D21" s="15" t="inlineStr">
        <is>
          <t>颗粒物（烟尘）</t>
        </is>
      </c>
      <c r="E21" s="15" t="inlineStr">
        <is>
          <t>在线</t>
        </is>
      </c>
      <c r="F21" s="15" t="inlineStr">
        <is>
          <t>/</t>
        </is>
      </c>
      <c r="G21" s="15" t="inlineStr">
        <is>
          <t>/</t>
        </is>
      </c>
      <c r="H21" s="15" t="inlineStr">
        <is>
          <t>/</t>
        </is>
      </c>
      <c r="I21" s="15" t="inlineStr">
        <is>
          <t>/</t>
        </is>
      </c>
      <c r="J21" s="15" t="inlineStr">
        <is>
          <t>/</t>
        </is>
      </c>
      <c r="K21" s="15" t="inlineStr">
        <is>
          <t>千克</t>
        </is>
      </c>
      <c r="L21" s="15" t="n">
        <v>278</v>
      </c>
      <c r="M21" s="15" t="n">
        <v>2.18</v>
      </c>
      <c r="N21" s="87">
        <f>L21/M21</f>
        <v/>
      </c>
      <c r="O21" s="16" t="n">
        <v>1.2</v>
      </c>
      <c r="P21" s="85">
        <f>N21*O21</f>
        <v/>
      </c>
    </row>
    <row r="22" ht="20.1" customHeight="1" s="75">
      <c r="A22" s="11" t="inlineStr">
        <is>
          <t>十一月</t>
        </is>
      </c>
      <c r="B22" s="15" t="n"/>
      <c r="C22" s="12" t="inlineStr">
        <is>
          <t>炼铁2#矿槽除尘排口</t>
        </is>
      </c>
      <c r="D22" s="15" t="inlineStr">
        <is>
          <t>颗粒物（粉尘）</t>
        </is>
      </c>
      <c r="E22" s="15" t="inlineStr">
        <is>
          <t>在线</t>
        </is>
      </c>
      <c r="F22" s="15" t="inlineStr">
        <is>
          <t>/</t>
        </is>
      </c>
      <c r="G22" s="15" t="inlineStr">
        <is>
          <t>/</t>
        </is>
      </c>
      <c r="H22" s="15" t="inlineStr">
        <is>
          <t>/</t>
        </is>
      </c>
      <c r="I22" s="15" t="inlineStr">
        <is>
          <t>/</t>
        </is>
      </c>
      <c r="J22" s="15" t="inlineStr">
        <is>
          <t>/</t>
        </is>
      </c>
      <c r="K22" s="15" t="inlineStr">
        <is>
          <t>千克</t>
        </is>
      </c>
      <c r="L22" s="15" t="n">
        <v>443</v>
      </c>
      <c r="M22" s="15" t="n">
        <v>4</v>
      </c>
      <c r="N22" s="87">
        <f>L22/M22</f>
        <v/>
      </c>
      <c r="O22" s="16" t="n">
        <v>1.2</v>
      </c>
      <c r="P22" s="85">
        <f>N22*O22</f>
        <v/>
      </c>
    </row>
    <row r="23" ht="20.1" customHeight="1" s="75">
      <c r="A23" s="11" t="inlineStr">
        <is>
          <t>十一月</t>
        </is>
      </c>
      <c r="B23" s="15" t="n"/>
      <c r="C23" s="12" t="inlineStr">
        <is>
          <t>1#、2#转炉二次除尘排口</t>
        </is>
      </c>
      <c r="D23" s="15" t="inlineStr">
        <is>
          <t>颗粒物（烟尘）</t>
        </is>
      </c>
      <c r="E23" s="15" t="inlineStr">
        <is>
          <t>在线</t>
        </is>
      </c>
      <c r="F23" s="15" t="inlineStr">
        <is>
          <t>/</t>
        </is>
      </c>
      <c r="G23" s="15" t="inlineStr">
        <is>
          <t>/</t>
        </is>
      </c>
      <c r="H23" s="15" t="inlineStr">
        <is>
          <t>/</t>
        </is>
      </c>
      <c r="I23" s="15" t="inlineStr">
        <is>
          <t>/</t>
        </is>
      </c>
      <c r="J23" s="15" t="inlineStr">
        <is>
          <t>/</t>
        </is>
      </c>
      <c r="K23" s="15" t="inlineStr">
        <is>
          <t>千克</t>
        </is>
      </c>
      <c r="L23" s="15" t="n">
        <v>313</v>
      </c>
      <c r="M23" s="15" t="n">
        <v>2.18</v>
      </c>
      <c r="N23" s="87">
        <f>L23/M23</f>
        <v/>
      </c>
      <c r="O23" s="16" t="n">
        <v>1.2</v>
      </c>
      <c r="P23" s="85">
        <f>N23*O23</f>
        <v/>
      </c>
    </row>
    <row r="24" ht="31.5" customHeight="1" s="75">
      <c r="A24" s="16" t="inlineStr">
        <is>
          <t>主要排口合计</t>
        </is>
      </c>
      <c r="B24" s="77" t="n"/>
      <c r="C24" s="77" t="n"/>
      <c r="D24" s="77" t="n"/>
      <c r="E24" s="77" t="n"/>
      <c r="F24" s="77" t="n"/>
      <c r="G24" s="77" t="n"/>
      <c r="H24" s="77" t="n"/>
      <c r="I24" s="77" t="n"/>
      <c r="J24" s="77" t="n"/>
      <c r="K24" s="77" t="n"/>
      <c r="L24" s="77" t="n"/>
      <c r="M24" s="77" t="n"/>
      <c r="N24" s="77" t="n"/>
      <c r="O24" s="78" t="n"/>
      <c r="P24" s="85">
        <f>SUM(P7:P23)</f>
        <v/>
      </c>
    </row>
    <row r="25" ht="59.25" customHeight="1" s="75">
      <c r="A25" s="11" t="inlineStr">
        <is>
          <t>十一月</t>
        </is>
      </c>
      <c r="B25" s="15" t="n"/>
      <c r="C25" s="17" t="inlineStr">
        <is>
          <t>中和料场混匀除尘排口     中和料场转运除尘排口        中和料场焦炭筛分除尘排口</t>
        </is>
      </c>
      <c r="D25" s="15" t="inlineStr">
        <is>
          <t>颗粒物（粉尘）</t>
        </is>
      </c>
      <c r="E25" s="15" t="inlineStr">
        <is>
          <t>系数法</t>
        </is>
      </c>
      <c r="F25" s="15" t="inlineStr">
        <is>
          <t>/</t>
        </is>
      </c>
      <c r="G25" s="15" t="inlineStr">
        <is>
          <t>/</t>
        </is>
      </c>
      <c r="H25" s="15" t="n">
        <v>659764</v>
      </c>
      <c r="I25" s="15" t="inlineStr">
        <is>
          <t>/</t>
        </is>
      </c>
      <c r="J25" s="15" t="n">
        <v>0.016</v>
      </c>
      <c r="K25" s="15" t="inlineStr">
        <is>
          <t>千克</t>
        </is>
      </c>
      <c r="L25" s="15">
        <f>H25*J25</f>
        <v/>
      </c>
      <c r="M25" s="15" t="n">
        <v>4</v>
      </c>
      <c r="N25" s="87">
        <f>L25/M25</f>
        <v/>
      </c>
      <c r="O25" s="16" t="n">
        <v>1.2</v>
      </c>
      <c r="P25" s="85">
        <f>N25*O25</f>
        <v/>
      </c>
    </row>
    <row r="26" ht="223" customHeight="1" s="75">
      <c r="A26" s="11" t="inlineStr">
        <is>
          <t>十一月</t>
        </is>
      </c>
      <c r="B26" s="15" t="n"/>
      <c r="C26" s="18" t="inlineStr">
        <is>
          <t xml:space="preserve">1#烧结一次配料除尘排口   2#烧结一次配料除尘排口   烧结二次配料除尘排口     烧结燃料破碎除尘排口     烧结成品筛分除尘排口     烧结成品矿仓除尘排口     烧结通风槽除尘排口       铁前综合除尘排口         1#烧结活性炭环境除尘排口  2#烧结活性炭环境除尘排口  1#烧结活性炭卸料除尘排口   2#烧结活性炭卸料除尘排口   混料湿法除尘排口          制粒区湿法除尘排口        1#矿槽湿法除尘排口        2#矿槽湿法除尘排口 </t>
        </is>
      </c>
      <c r="D26" s="15" t="inlineStr">
        <is>
          <t>颗粒物（粉尘）</t>
        </is>
      </c>
      <c r="E26" s="15" t="inlineStr">
        <is>
          <t>系数法</t>
        </is>
      </c>
      <c r="F26" s="15" t="inlineStr">
        <is>
          <t>/</t>
        </is>
      </c>
      <c r="G26" s="15" t="inlineStr">
        <is>
          <t>/</t>
        </is>
      </c>
      <c r="H26" s="15" t="n">
        <v>407330</v>
      </c>
      <c r="I26" s="15" t="inlineStr">
        <is>
          <t>/</t>
        </is>
      </c>
      <c r="J26" s="15" t="n">
        <v>0.07000000000000001</v>
      </c>
      <c r="K26" s="15" t="inlineStr">
        <is>
          <t>千克</t>
        </is>
      </c>
      <c r="L26" s="15">
        <f>H26*J26</f>
        <v/>
      </c>
      <c r="M26" s="15" t="n">
        <v>4</v>
      </c>
      <c r="N26" s="87">
        <f>L26/M26</f>
        <v/>
      </c>
      <c r="O26" s="16" t="n">
        <v>1.2</v>
      </c>
      <c r="P26" s="85">
        <f>N26*O26</f>
        <v/>
      </c>
    </row>
    <row r="27" ht="60.75" customHeight="1" s="75">
      <c r="A27" s="11" t="inlineStr">
        <is>
          <t>十一月</t>
        </is>
      </c>
      <c r="B27" s="15" t="n"/>
      <c r="C27" s="20" t="inlineStr">
        <is>
          <t>球团竖炉布袋除尘排口</t>
        </is>
      </c>
      <c r="D27" s="15" t="inlineStr">
        <is>
          <t>颗粒物（粉尘）</t>
        </is>
      </c>
      <c r="E27" s="15" t="inlineStr">
        <is>
          <t>系数法</t>
        </is>
      </c>
      <c r="F27" s="15" t="inlineStr">
        <is>
          <t>/</t>
        </is>
      </c>
      <c r="G27" s="15" t="inlineStr">
        <is>
          <t>/</t>
        </is>
      </c>
      <c r="H27" s="15" t="n">
        <v>59960</v>
      </c>
      <c r="I27" s="15" t="inlineStr">
        <is>
          <t>/</t>
        </is>
      </c>
      <c r="J27" s="15" t="n">
        <v>0.046</v>
      </c>
      <c r="K27" s="15" t="inlineStr">
        <is>
          <t>千克</t>
        </is>
      </c>
      <c r="L27" s="87">
        <f>H27*J27</f>
        <v/>
      </c>
      <c r="M27" s="15" t="n">
        <v>4</v>
      </c>
      <c r="N27" s="87">
        <f>L27/M27</f>
        <v/>
      </c>
      <c r="O27" s="16" t="n">
        <v>1.2</v>
      </c>
      <c r="P27" s="85">
        <f>N27*O27</f>
        <v/>
      </c>
    </row>
    <row r="28" ht="48" customHeight="1" s="75">
      <c r="A28" s="11" t="inlineStr">
        <is>
          <t>十一月</t>
        </is>
      </c>
      <c r="B28" s="15" t="n"/>
      <c r="C28" s="18" t="inlineStr">
        <is>
          <t xml:space="preserve">   炼铁地仓除尘排口         炼铁转运站除尘排口          炼铁1#喷煤排口              炼铁铸铁机除尘排口          炼铁1#高炉热风炉排口        炼铁1#高炉煤气放散排口      炼铁2#喷煤排口（北）        炼铁2#喷煤排口（南）        炼铁2#高炉热风炉排口        炼铁2#高炉煤气放散排口           1#喷煤皮带除尘排口           2#喷煤皮带除尘排口           3#料场除尘废气排口（南）      3#料场除尘废气排口（北）    喷煤皮带除尘排口           新喷煤废气排口            新喷煤皮带除尘排口</t>
        </is>
      </c>
      <c r="D28" s="15" t="inlineStr">
        <is>
          <t>颗粒物（粉尘）</t>
        </is>
      </c>
      <c r="E28" s="15" t="inlineStr">
        <is>
          <t>系数法</t>
        </is>
      </c>
      <c r="F28" s="15" t="inlineStr">
        <is>
          <t>/</t>
        </is>
      </c>
      <c r="G28" s="15" t="inlineStr">
        <is>
          <t>/</t>
        </is>
      </c>
      <c r="H28" s="15">
        <f>H29+H30</f>
        <v/>
      </c>
      <c r="I28" s="15" t="inlineStr">
        <is>
          <t>/</t>
        </is>
      </c>
      <c r="J28" s="15" t="n">
        <v>0.026</v>
      </c>
      <c r="K28" s="15" t="inlineStr">
        <is>
          <t>千克</t>
        </is>
      </c>
      <c r="L28" s="87">
        <f>H28*J28</f>
        <v/>
      </c>
      <c r="M28" s="15" t="n">
        <v>4</v>
      </c>
      <c r="N28" s="87">
        <f>L28/M28</f>
        <v/>
      </c>
      <c r="O28" s="16" t="n">
        <v>1.2</v>
      </c>
      <c r="P28" s="85">
        <f>N28*O28</f>
        <v/>
      </c>
    </row>
    <row r="29" ht="48" customHeight="1" s="75">
      <c r="A29" s="11" t="inlineStr">
        <is>
          <t>十一月</t>
        </is>
      </c>
      <c r="B29" s="15" t="n"/>
      <c r="C29" s="80" t="n"/>
      <c r="D29" s="15" t="inlineStr">
        <is>
          <t>二氧化硫（1280m³）</t>
        </is>
      </c>
      <c r="E29" s="15" t="inlineStr">
        <is>
          <t>系数法</t>
        </is>
      </c>
      <c r="F29" s="15" t="inlineStr">
        <is>
          <t>/</t>
        </is>
      </c>
      <c r="G29" s="15" t="inlineStr">
        <is>
          <t>/</t>
        </is>
      </c>
      <c r="H29" s="15" t="n">
        <v>108980</v>
      </c>
      <c r="I29" s="15" t="inlineStr">
        <is>
          <t>/</t>
        </is>
      </c>
      <c r="J29" s="15" t="n">
        <v>0.131</v>
      </c>
      <c r="K29" s="15" t="inlineStr">
        <is>
          <t>千克</t>
        </is>
      </c>
      <c r="L29" s="87">
        <f>H29*J29</f>
        <v/>
      </c>
      <c r="M29" s="15" t="n">
        <v>0.95</v>
      </c>
      <c r="N29" s="87">
        <f>L29/M29</f>
        <v/>
      </c>
      <c r="O29" s="16" t="n">
        <v>1.2</v>
      </c>
      <c r="P29" s="85">
        <f>N29*O29</f>
        <v/>
      </c>
    </row>
    <row r="30" ht="48" customHeight="1" s="75">
      <c r="A30" s="11" t="inlineStr">
        <is>
          <t>十一月</t>
        </is>
      </c>
      <c r="B30" s="15" t="n"/>
      <c r="C30" s="80" t="n"/>
      <c r="D30" s="15" t="inlineStr">
        <is>
          <t>二氧化硫（2280m³）</t>
        </is>
      </c>
      <c r="E30" s="15" t="inlineStr">
        <is>
          <t>系数法</t>
        </is>
      </c>
      <c r="F30" s="15" t="inlineStr">
        <is>
          <t>/</t>
        </is>
      </c>
      <c r="G30" s="15" t="inlineStr">
        <is>
          <t>/</t>
        </is>
      </c>
      <c r="H30" s="15" t="n">
        <v>182052</v>
      </c>
      <c r="I30" s="15" t="inlineStr">
        <is>
          <t>/</t>
        </is>
      </c>
      <c r="J30" s="15" t="n">
        <v>0.109</v>
      </c>
      <c r="K30" s="15" t="inlineStr">
        <is>
          <t>千克</t>
        </is>
      </c>
      <c r="L30" s="87">
        <f>H30*J30</f>
        <v/>
      </c>
      <c r="M30" s="15" t="n">
        <v>0.95</v>
      </c>
      <c r="N30" s="87">
        <f>L30/M30</f>
        <v/>
      </c>
      <c r="O30" s="16" t="n">
        <v>1.2</v>
      </c>
      <c r="P30" s="85">
        <f>N30*O30</f>
        <v/>
      </c>
    </row>
    <row r="31" ht="48" customHeight="1" s="75">
      <c r="A31" s="11" t="inlineStr">
        <is>
          <t>十一月</t>
        </is>
      </c>
      <c r="B31" s="15" t="n"/>
      <c r="C31" s="80" t="n"/>
      <c r="D31" s="15" t="inlineStr">
        <is>
          <t>氮氧化物（1280m³）</t>
        </is>
      </c>
      <c r="E31" s="15" t="inlineStr">
        <is>
          <t>系数法</t>
        </is>
      </c>
      <c r="F31" s="15" t="inlineStr">
        <is>
          <t>/</t>
        </is>
      </c>
      <c r="G31" s="15" t="inlineStr">
        <is>
          <t>/</t>
        </is>
      </c>
      <c r="H31" s="15">
        <f>H29</f>
        <v/>
      </c>
      <c r="I31" s="15" t="inlineStr">
        <is>
          <t>/</t>
        </is>
      </c>
      <c r="J31" s="15" t="n">
        <v>0.17</v>
      </c>
      <c r="K31" s="15" t="inlineStr">
        <is>
          <t>千克</t>
        </is>
      </c>
      <c r="L31" s="87">
        <f>H31*J31</f>
        <v/>
      </c>
      <c r="M31" s="15" t="n">
        <v>0.95</v>
      </c>
      <c r="N31" s="87">
        <f>L31/M31</f>
        <v/>
      </c>
      <c r="O31" s="16" t="n">
        <v>1.2</v>
      </c>
      <c r="P31" s="85">
        <f>N31*O31</f>
        <v/>
      </c>
    </row>
    <row r="32" ht="48" customHeight="1" s="75">
      <c r="A32" s="11" t="inlineStr">
        <is>
          <t>十一月</t>
        </is>
      </c>
      <c r="B32" s="15" t="n"/>
      <c r="C32" s="81" t="n"/>
      <c r="D32" s="15" t="inlineStr">
        <is>
          <t>氮氧化物（2280m³）</t>
        </is>
      </c>
      <c r="E32" s="15" t="inlineStr">
        <is>
          <t>系数法</t>
        </is>
      </c>
      <c r="F32" s="15" t="inlineStr">
        <is>
          <t>/</t>
        </is>
      </c>
      <c r="G32" s="15" t="inlineStr">
        <is>
          <t>/</t>
        </is>
      </c>
      <c r="H32" s="15">
        <f>H30</f>
        <v/>
      </c>
      <c r="I32" s="15" t="inlineStr">
        <is>
          <t>/</t>
        </is>
      </c>
      <c r="J32" s="15" t="n">
        <v>0.15</v>
      </c>
      <c r="K32" s="15" t="inlineStr">
        <is>
          <t>千克</t>
        </is>
      </c>
      <c r="L32" s="87">
        <f>H32*J32</f>
        <v/>
      </c>
      <c r="M32" s="15" t="n">
        <v>0.95</v>
      </c>
      <c r="N32" s="87">
        <f>L32/M32</f>
        <v/>
      </c>
      <c r="O32" s="16" t="n">
        <v>1.2</v>
      </c>
      <c r="P32" s="85">
        <f>N32*O32</f>
        <v/>
      </c>
    </row>
    <row r="33" ht="159" customHeight="1" s="75">
      <c r="A33" s="11" t="inlineStr">
        <is>
          <t>十一月</t>
        </is>
      </c>
      <c r="B33" s="15" t="n"/>
      <c r="C33" s="17" t="inlineStr">
        <is>
          <t xml:space="preserve"> 炼钢地下料仓除尘排口    炼钢混铁炉除尘排口          1#转炉一次除尘排口（放散）                    2#转炉一次除尘排口（放散）转炉一次排口（备用）     炼钢精炼炉除尘排口           炼钢转炉三次除尘排口      连铸大包浇注除尘排口      废钢切割除尘排口          钢渣热焖除尘排口</t>
        </is>
      </c>
      <c r="D33" s="15" t="inlineStr">
        <is>
          <t>颗粒物（粉尘）</t>
        </is>
      </c>
      <c r="E33" s="15" t="inlineStr">
        <is>
          <t>系数法</t>
        </is>
      </c>
      <c r="F33" s="15" t="inlineStr">
        <is>
          <t>/</t>
        </is>
      </c>
      <c r="G33" s="15" t="inlineStr">
        <is>
          <t>/</t>
        </is>
      </c>
      <c r="H33" s="15" t="n">
        <v>323041</v>
      </c>
      <c r="I33" s="15" t="inlineStr">
        <is>
          <t>/</t>
        </is>
      </c>
      <c r="J33" s="15" t="n">
        <v>0.08599999999999999</v>
      </c>
      <c r="K33" s="15" t="inlineStr">
        <is>
          <t>千克</t>
        </is>
      </c>
      <c r="L33" s="87">
        <f>H33*J33</f>
        <v/>
      </c>
      <c r="M33" s="15" t="n">
        <v>4</v>
      </c>
      <c r="N33" s="87">
        <f>L33/M33</f>
        <v/>
      </c>
      <c r="O33" s="16" t="n">
        <v>1.2</v>
      </c>
      <c r="P33" s="85">
        <f>N33*O33</f>
        <v/>
      </c>
    </row>
    <row r="34" ht="24.95" customHeight="1" s="75">
      <c r="A34" s="11" t="inlineStr">
        <is>
          <t>十一月</t>
        </is>
      </c>
      <c r="B34" s="15" t="n"/>
      <c r="C34" s="18" t="inlineStr">
        <is>
          <t>1#高线加热炉排口（空烟） 1#高线加热炉排口（煤烟） 2#高线加热炉排口（空烟） 2#高线加热炉排口（煤烟） 1#棒线加热炉排口（空烟） 1#棒线加热炉排口（煤烟） 2#棒线加热炉排口（空烟） 2#棒线加热炉排口（煤烟）</t>
        </is>
      </c>
      <c r="D34" s="15" t="inlineStr">
        <is>
          <t>颗粒物（烟尘）</t>
        </is>
      </c>
      <c r="E34" s="15" t="inlineStr">
        <is>
          <t>系数法</t>
        </is>
      </c>
      <c r="F34" s="15" t="inlineStr">
        <is>
          <t>/</t>
        </is>
      </c>
      <c r="G34" s="15" t="inlineStr">
        <is>
          <t>/</t>
        </is>
      </c>
      <c r="H34" s="15">
        <f>H35+H36</f>
        <v/>
      </c>
      <c r="I34" s="15" t="inlineStr">
        <is>
          <t>/</t>
        </is>
      </c>
      <c r="J34" s="15" t="n">
        <v>0.019</v>
      </c>
      <c r="K34" s="15" t="inlineStr">
        <is>
          <t>千克</t>
        </is>
      </c>
      <c r="L34" s="87">
        <f>H34*J34</f>
        <v/>
      </c>
      <c r="M34" s="15" t="n">
        <v>2.18</v>
      </c>
      <c r="N34" s="87">
        <f>L34/M34</f>
        <v/>
      </c>
      <c r="O34" s="16" t="n">
        <v>1.2</v>
      </c>
      <c r="P34" s="85">
        <f>N34*O34</f>
        <v/>
      </c>
    </row>
    <row r="35" ht="24.95" customHeight="1" s="75">
      <c r="A35" s="11" t="inlineStr">
        <is>
          <t>十一月</t>
        </is>
      </c>
      <c r="B35" s="15" t="n"/>
      <c r="C35" s="80" t="n"/>
      <c r="D35" s="15" t="inlineStr">
        <is>
          <t>二氧化硫（高线）</t>
        </is>
      </c>
      <c r="E35" s="15" t="inlineStr">
        <is>
          <t>系数法</t>
        </is>
      </c>
      <c r="F35" s="15" t="inlineStr">
        <is>
          <t>/</t>
        </is>
      </c>
      <c r="G35" s="15" t="inlineStr">
        <is>
          <t>/</t>
        </is>
      </c>
      <c r="H35" s="15" t="n">
        <v>158423</v>
      </c>
      <c r="I35" s="15" t="inlineStr">
        <is>
          <t>/</t>
        </is>
      </c>
      <c r="J35" s="40">
        <f>0.002*28*80%</f>
        <v/>
      </c>
      <c r="K35" s="15" t="inlineStr">
        <is>
          <t>千克</t>
        </is>
      </c>
      <c r="L35" s="87">
        <f>H35*J35</f>
        <v/>
      </c>
      <c r="M35" s="15" t="n">
        <v>0.95</v>
      </c>
      <c r="N35" s="87">
        <f>L35/M35</f>
        <v/>
      </c>
      <c r="O35" s="16" t="n">
        <v>1.2</v>
      </c>
      <c r="P35" s="85">
        <f>N35*O35</f>
        <v/>
      </c>
    </row>
    <row r="36" ht="24.95" customHeight="1" s="75">
      <c r="A36" s="11" t="inlineStr">
        <is>
          <t>十一月</t>
        </is>
      </c>
      <c r="B36" s="15" t="n"/>
      <c r="C36" s="80" t="n"/>
      <c r="D36" s="15" t="inlineStr">
        <is>
          <t>二氧化硫（棒线）</t>
        </is>
      </c>
      <c r="E36" s="15" t="inlineStr">
        <is>
          <t>系数法</t>
        </is>
      </c>
      <c r="F36" s="15" t="inlineStr">
        <is>
          <t>/</t>
        </is>
      </c>
      <c r="G36" s="15" t="inlineStr">
        <is>
          <t>/</t>
        </is>
      </c>
      <c r="H36" s="15" t="n">
        <v>161685</v>
      </c>
      <c r="I36" s="15" t="inlineStr">
        <is>
          <t>/</t>
        </is>
      </c>
      <c r="J36" s="40">
        <f>0.0024*28*80%</f>
        <v/>
      </c>
      <c r="K36" s="15" t="inlineStr">
        <is>
          <t>千克</t>
        </is>
      </c>
      <c r="L36" s="87">
        <f>H36*J36</f>
        <v/>
      </c>
      <c r="M36" s="15" t="n">
        <v>0.95</v>
      </c>
      <c r="N36" s="87">
        <f>L36/M36</f>
        <v/>
      </c>
      <c r="O36" s="16" t="n">
        <v>1.2</v>
      </c>
      <c r="P36" s="85">
        <f>N36*O36</f>
        <v/>
      </c>
    </row>
    <row r="37" ht="24.95" customHeight="1" s="75">
      <c r="A37" s="11" t="inlineStr">
        <is>
          <t>十一月</t>
        </is>
      </c>
      <c r="B37" s="15" t="n"/>
      <c r="C37" s="80" t="n"/>
      <c r="D37" s="15" t="inlineStr">
        <is>
          <t>氮氧化物（高线）</t>
        </is>
      </c>
      <c r="E37" s="15" t="inlineStr">
        <is>
          <t>系数法</t>
        </is>
      </c>
      <c r="F37" s="15" t="inlineStr">
        <is>
          <t>/</t>
        </is>
      </c>
      <c r="G37" s="15" t="inlineStr">
        <is>
          <t>/</t>
        </is>
      </c>
      <c r="H37" s="15">
        <f>H35</f>
        <v/>
      </c>
      <c r="I37" s="15" t="inlineStr">
        <is>
          <t>/</t>
        </is>
      </c>
      <c r="J37" s="12">
        <f>0.053*80%</f>
        <v/>
      </c>
      <c r="K37" s="15" t="inlineStr">
        <is>
          <t>千克</t>
        </is>
      </c>
      <c r="L37" s="87">
        <f>H37*J37</f>
        <v/>
      </c>
      <c r="M37" s="15" t="n">
        <v>0.95</v>
      </c>
      <c r="N37" s="87">
        <f>L37/M37</f>
        <v/>
      </c>
      <c r="O37" s="16" t="n">
        <v>1.2</v>
      </c>
      <c r="P37" s="85">
        <f>N37*O37</f>
        <v/>
      </c>
    </row>
    <row r="38" ht="24.95" customHeight="1" s="75">
      <c r="A38" s="11" t="inlineStr">
        <is>
          <t>十一月</t>
        </is>
      </c>
      <c r="B38" s="15" t="n"/>
      <c r="C38" s="81" t="n"/>
      <c r="D38" s="15" t="inlineStr">
        <is>
          <t>氮氧化物（棒线）</t>
        </is>
      </c>
      <c r="E38" s="15" t="inlineStr">
        <is>
          <t>系数法</t>
        </is>
      </c>
      <c r="F38" s="15" t="inlineStr">
        <is>
          <t>/</t>
        </is>
      </c>
      <c r="G38" s="15" t="inlineStr">
        <is>
          <t>/</t>
        </is>
      </c>
      <c r="H38" s="15">
        <f>H36</f>
        <v/>
      </c>
      <c r="I38" s="15" t="inlineStr">
        <is>
          <t>/</t>
        </is>
      </c>
      <c r="J38" s="12">
        <f>0.06*80%</f>
        <v/>
      </c>
      <c r="K38" s="15" t="inlineStr">
        <is>
          <t>千克</t>
        </is>
      </c>
      <c r="L38" s="87">
        <f>H38*J38</f>
        <v/>
      </c>
      <c r="M38" s="15" t="n">
        <v>0.95</v>
      </c>
      <c r="N38" s="87">
        <f>L38/M38</f>
        <v/>
      </c>
      <c r="O38" s="16" t="n">
        <v>1.2</v>
      </c>
      <c r="P38" s="85">
        <f>N38*O38</f>
        <v/>
      </c>
    </row>
    <row r="39" ht="32.25" customHeight="1" s="75">
      <c r="A39" s="16" t="inlineStr">
        <is>
          <t>一般排口合计</t>
        </is>
      </c>
      <c r="B39" s="77" t="n"/>
      <c r="C39" s="77" t="n"/>
      <c r="D39" s="77" t="n"/>
      <c r="E39" s="77" t="n"/>
      <c r="F39" s="77" t="n"/>
      <c r="G39" s="77" t="n"/>
      <c r="H39" s="77" t="n"/>
      <c r="I39" s="77" t="n"/>
      <c r="J39" s="77" t="n"/>
      <c r="K39" s="77" t="n"/>
      <c r="L39" s="77" t="n"/>
      <c r="M39" s="77" t="n"/>
      <c r="N39" s="77" t="n"/>
      <c r="O39" s="78" t="n"/>
      <c r="P39" s="16">
        <f>SUM(P25:P38)</f>
        <v/>
      </c>
    </row>
    <row r="40" ht="20.1" customHeight="1" s="75">
      <c r="A40" s="11" t="inlineStr">
        <is>
          <t>十一月</t>
        </is>
      </c>
      <c r="B40" s="52" t="n"/>
      <c r="C40" s="15" t="inlineStr">
        <is>
          <t>原料场</t>
        </is>
      </c>
      <c r="D40" s="15" t="inlineStr">
        <is>
          <t>/</t>
        </is>
      </c>
      <c r="E40" s="15" t="inlineStr">
        <is>
          <t>/</t>
        </is>
      </c>
      <c r="F40" s="15" t="inlineStr">
        <is>
          <t>/</t>
        </is>
      </c>
      <c r="G40" s="15" t="inlineStr">
        <is>
          <t>/</t>
        </is>
      </c>
      <c r="H40" s="15">
        <f>H25</f>
        <v/>
      </c>
      <c r="I40" s="15" t="inlineStr">
        <is>
          <t>/</t>
        </is>
      </c>
      <c r="J40" s="15" t="n">
        <v>0.0243</v>
      </c>
      <c r="K40" s="15" t="inlineStr">
        <is>
          <t>千克</t>
        </is>
      </c>
      <c r="L40" s="87">
        <f>H40*J40</f>
        <v/>
      </c>
      <c r="M40" s="15" t="n">
        <v>4</v>
      </c>
      <c r="N40" s="89">
        <f>L40/M40</f>
        <v/>
      </c>
      <c r="O40" s="16" t="n">
        <v>1.2</v>
      </c>
      <c r="P40" s="85">
        <f>N40*O40</f>
        <v/>
      </c>
    </row>
    <row r="41" ht="20.1" customHeight="1" s="75">
      <c r="A41" s="11" t="inlineStr">
        <is>
          <t>十一月</t>
        </is>
      </c>
      <c r="B41" s="52" t="n"/>
      <c r="C41" s="15" t="inlineStr">
        <is>
          <t>烧结工序</t>
        </is>
      </c>
      <c r="D41" s="15" t="inlineStr">
        <is>
          <t>/</t>
        </is>
      </c>
      <c r="E41" s="15" t="inlineStr">
        <is>
          <t>/</t>
        </is>
      </c>
      <c r="F41" s="15" t="inlineStr">
        <is>
          <t>/</t>
        </is>
      </c>
      <c r="G41" s="15" t="inlineStr">
        <is>
          <t>/</t>
        </is>
      </c>
      <c r="H41" s="15">
        <f>H26</f>
        <v/>
      </c>
      <c r="I41" s="15" t="inlineStr">
        <is>
          <t>/</t>
        </is>
      </c>
      <c r="J41" s="15" t="n">
        <v>0.0155</v>
      </c>
      <c r="K41" s="15" t="inlineStr">
        <is>
          <t>千克</t>
        </is>
      </c>
      <c r="L41" s="87">
        <f>H41*J41</f>
        <v/>
      </c>
      <c r="M41" s="15" t="n">
        <v>4</v>
      </c>
      <c r="N41" s="89">
        <f>L41/M41</f>
        <v/>
      </c>
      <c r="O41" s="16" t="n">
        <v>1.2</v>
      </c>
      <c r="P41" s="85">
        <f>N41*O41</f>
        <v/>
      </c>
    </row>
    <row r="42" ht="20.1" customHeight="1" s="75">
      <c r="A42" s="11" t="inlineStr">
        <is>
          <t>十一月</t>
        </is>
      </c>
      <c r="B42" s="52" t="n"/>
      <c r="C42" s="15" t="inlineStr">
        <is>
          <t>球团工序</t>
        </is>
      </c>
      <c r="D42" s="15" t="inlineStr">
        <is>
          <t>/</t>
        </is>
      </c>
      <c r="E42" s="15" t="inlineStr">
        <is>
          <t>/</t>
        </is>
      </c>
      <c r="F42" s="15" t="inlineStr">
        <is>
          <t>/</t>
        </is>
      </c>
      <c r="G42" s="15" t="inlineStr">
        <is>
          <t>/</t>
        </is>
      </c>
      <c r="H42" s="15">
        <f>H27</f>
        <v/>
      </c>
      <c r="I42" s="15" t="inlineStr">
        <is>
          <t>/</t>
        </is>
      </c>
      <c r="J42" s="15" t="n">
        <v>0.013</v>
      </c>
      <c r="K42" s="15" t="inlineStr">
        <is>
          <t>千克</t>
        </is>
      </c>
      <c r="L42" s="87">
        <f>H42*J42</f>
        <v/>
      </c>
      <c r="M42" s="15" t="n">
        <v>4</v>
      </c>
      <c r="N42" s="89">
        <f>L42/M42</f>
        <v/>
      </c>
      <c r="O42" s="16" t="n">
        <v>1.2</v>
      </c>
      <c r="P42" s="85">
        <f>N42*O42</f>
        <v/>
      </c>
    </row>
    <row r="43" ht="20.1" customHeight="1" s="75">
      <c r="A43" s="11" t="inlineStr">
        <is>
          <t>十一月</t>
        </is>
      </c>
      <c r="B43" s="52" t="n"/>
      <c r="C43" s="15" t="inlineStr">
        <is>
          <t>炼铁工序</t>
        </is>
      </c>
      <c r="D43" s="15" t="inlineStr">
        <is>
          <t>/</t>
        </is>
      </c>
      <c r="E43" s="15" t="inlineStr">
        <is>
          <t>/</t>
        </is>
      </c>
      <c r="F43" s="15" t="inlineStr">
        <is>
          <t>/</t>
        </is>
      </c>
      <c r="G43" s="15" t="inlineStr">
        <is>
          <t>/</t>
        </is>
      </c>
      <c r="H43" s="15">
        <f>H28</f>
        <v/>
      </c>
      <c r="I43" s="15" t="inlineStr">
        <is>
          <t>/</t>
        </is>
      </c>
      <c r="J43" s="15" t="n">
        <v>0.0159</v>
      </c>
      <c r="K43" s="15" t="inlineStr">
        <is>
          <t>千克</t>
        </is>
      </c>
      <c r="L43" s="87">
        <f>H43*J43</f>
        <v/>
      </c>
      <c r="M43" s="15" t="n">
        <v>4</v>
      </c>
      <c r="N43" s="89">
        <f>L43/M43</f>
        <v/>
      </c>
      <c r="O43" s="16" t="n">
        <v>1.2</v>
      </c>
      <c r="P43" s="85">
        <f>N43*O43</f>
        <v/>
      </c>
    </row>
    <row r="44" ht="20.1" customHeight="1" s="75">
      <c r="A44" s="11" t="inlineStr">
        <is>
          <t>十一月</t>
        </is>
      </c>
      <c r="B44" s="52" t="n"/>
      <c r="C44" s="15" t="inlineStr">
        <is>
          <t>炼钢工序</t>
        </is>
      </c>
      <c r="D44" s="15" t="inlineStr">
        <is>
          <t>/</t>
        </is>
      </c>
      <c r="E44" s="15" t="inlineStr">
        <is>
          <t>/</t>
        </is>
      </c>
      <c r="F44" s="15" t="inlineStr">
        <is>
          <t>/</t>
        </is>
      </c>
      <c r="G44" s="15" t="inlineStr">
        <is>
          <t>/</t>
        </is>
      </c>
      <c r="H44" s="15">
        <f>H33</f>
        <v/>
      </c>
      <c r="I44" s="15" t="inlineStr">
        <is>
          <t>/</t>
        </is>
      </c>
      <c r="J44" s="15" t="n">
        <v>0.0348</v>
      </c>
      <c r="K44" s="15" t="inlineStr">
        <is>
          <t>千克</t>
        </is>
      </c>
      <c r="L44" s="87">
        <f>H44*J44</f>
        <v/>
      </c>
      <c r="M44" s="15" t="n">
        <v>4</v>
      </c>
      <c r="N44" s="89">
        <f>L44/M44</f>
        <v/>
      </c>
      <c r="O44" s="16" t="n">
        <v>1.2</v>
      </c>
      <c r="P44" s="85">
        <f>N44*O44</f>
        <v/>
      </c>
    </row>
    <row r="45" ht="20.1" customHeight="1" s="75">
      <c r="A45" s="11" t="inlineStr">
        <is>
          <t>十一月</t>
        </is>
      </c>
      <c r="B45" s="52" t="n"/>
      <c r="C45" s="15" t="inlineStr">
        <is>
          <t>轧钢工序</t>
        </is>
      </c>
      <c r="D45" s="15" t="inlineStr">
        <is>
          <t>/</t>
        </is>
      </c>
      <c r="E45" s="15" t="inlineStr">
        <is>
          <t>/</t>
        </is>
      </c>
      <c r="F45" s="15" t="inlineStr">
        <is>
          <t>/</t>
        </is>
      </c>
      <c r="G45" s="15" t="inlineStr">
        <is>
          <t>/</t>
        </is>
      </c>
      <c r="H45" s="15">
        <f>H34</f>
        <v/>
      </c>
      <c r="I45" s="15" t="inlineStr">
        <is>
          <t>/</t>
        </is>
      </c>
      <c r="J45" s="15" t="n">
        <v>0</v>
      </c>
      <c r="K45" s="15" t="inlineStr">
        <is>
          <t>千克</t>
        </is>
      </c>
      <c r="L45" s="15">
        <f>H45*J45</f>
        <v/>
      </c>
      <c r="M45" s="15" t="n">
        <v>4</v>
      </c>
      <c r="N45" s="15">
        <f>L45/M45</f>
        <v/>
      </c>
      <c r="O45" s="16" t="n">
        <v>1.2</v>
      </c>
      <c r="P45" s="16">
        <f>N45*O45</f>
        <v/>
      </c>
    </row>
    <row r="46" ht="27" customHeight="1" s="75">
      <c r="A46" s="15" t="inlineStr">
        <is>
          <t>无组织合计</t>
        </is>
      </c>
      <c r="B46" s="77" t="n"/>
      <c r="C46" s="77" t="n"/>
      <c r="D46" s="77" t="n"/>
      <c r="E46" s="77" t="n"/>
      <c r="F46" s="77" t="n"/>
      <c r="G46" s="77" t="n"/>
      <c r="H46" s="77" t="n"/>
      <c r="I46" s="77" t="n"/>
      <c r="J46" s="77" t="n"/>
      <c r="K46" s="77" t="n"/>
      <c r="L46" s="77" t="n"/>
      <c r="M46" s="77" t="n"/>
      <c r="N46" s="77" t="n"/>
      <c r="O46" s="78" t="n"/>
      <c r="P46" s="85">
        <f>SUM(P40:P45)</f>
        <v/>
      </c>
    </row>
    <row r="47" ht="33" customHeight="1" s="75">
      <c r="A47" s="15" t="n"/>
      <c r="B47" s="77" t="n"/>
      <c r="C47" s="77" t="n"/>
      <c r="D47" s="77" t="n"/>
      <c r="E47" s="77" t="n"/>
      <c r="F47" s="77" t="n"/>
      <c r="G47" s="77" t="n"/>
      <c r="H47" s="77" t="n"/>
      <c r="I47" s="77" t="n"/>
      <c r="J47" s="77" t="n"/>
      <c r="K47" s="77" t="n"/>
      <c r="L47" s="77" t="n"/>
      <c r="M47" s="77" t="n"/>
      <c r="N47" s="77" t="n"/>
      <c r="O47" s="78" t="n"/>
      <c r="P47" s="85">
        <f>P46+P39+P24</f>
        <v/>
      </c>
    </row>
    <row r="48" ht="33" customHeight="1" s="75">
      <c r="A48" s="50" t="n"/>
      <c r="B48" s="50" t="n"/>
      <c r="C48" s="50" t="n"/>
      <c r="D48" s="50" t="n"/>
      <c r="E48" s="50" t="n"/>
      <c r="F48" s="50" t="n"/>
      <c r="G48" s="50" t="n"/>
      <c r="H48" s="50" t="n"/>
      <c r="I48" s="50" t="n"/>
      <c r="J48" s="50" t="n"/>
      <c r="K48" s="50" t="n"/>
      <c r="L48" s="50" t="n"/>
      <c r="M48" s="50" t="n"/>
      <c r="N48" s="50" t="n"/>
      <c r="O48" s="50" t="n"/>
      <c r="P48" s="90" t="n"/>
    </row>
    <row r="49" ht="24.95" customHeight="1" s="75">
      <c r="A49" s="50" t="n"/>
      <c r="B49" s="47" t="n"/>
      <c r="D49" s="47" t="n"/>
      <c r="E49" s="47" t="n"/>
      <c r="F49" s="47" t="n"/>
      <c r="G49" s="47" t="n"/>
      <c r="H49" s="47" t="n"/>
      <c r="I49" s="47" t="n"/>
      <c r="J49" s="47" t="n"/>
      <c r="K49" s="47" t="inlineStr">
        <is>
          <t>公司内部</t>
        </is>
      </c>
      <c r="M49" s="47" t="n"/>
      <c r="N49" s="47" t="n"/>
      <c r="O49" s="47" t="n"/>
      <c r="P49" s="47" t="n"/>
    </row>
    <row r="50" ht="24.95" customHeight="1" s="75">
      <c r="A50" s="50" t="n"/>
      <c r="B50" s="47" t="n"/>
      <c r="D50" s="47" t="n"/>
      <c r="E50" s="47" t="n"/>
      <c r="F50" s="47" t="n"/>
      <c r="G50" s="47" t="n"/>
      <c r="H50" s="47" t="n"/>
      <c r="I50" s="47" t="n"/>
      <c r="J50" s="47" t="n"/>
      <c r="K50" s="47" t="inlineStr">
        <is>
          <t>烟尘</t>
        </is>
      </c>
      <c r="L50" s="91">
        <f>L7+L18+L21+L23+L34</f>
        <v/>
      </c>
      <c r="M50" s="50" t="n">
        <v>2.18</v>
      </c>
      <c r="N50" s="91">
        <f>L50/M50</f>
        <v/>
      </c>
      <c r="O50" s="50" t="n">
        <v>1.2</v>
      </c>
      <c r="P50" s="91">
        <f>N50*O50</f>
        <v/>
      </c>
    </row>
    <row r="51" ht="24.95" customHeight="1" s="75">
      <c r="A51" s="50" t="n"/>
      <c r="B51" s="47" t="n"/>
      <c r="D51" s="47" t="n"/>
      <c r="E51" s="47" t="n"/>
      <c r="F51" s="47" t="n"/>
      <c r="G51" s="47" t="n"/>
      <c r="H51" s="47" t="n"/>
      <c r="I51" s="47" t="n"/>
      <c r="J51" s="47" t="n"/>
      <c r="K51" s="47" t="inlineStr">
        <is>
          <t>粉尘</t>
        </is>
      </c>
      <c r="L51" s="91">
        <f>L10+L11+L19+L20+L22+L25+L26+L28+L33+L40+L41+L43+L44</f>
        <v/>
      </c>
      <c r="M51" s="50" t="n">
        <v>4</v>
      </c>
      <c r="N51" s="91">
        <f>L51/M51</f>
        <v/>
      </c>
      <c r="O51" s="50" t="n">
        <v>1.2</v>
      </c>
      <c r="P51" s="91">
        <f>N51*O51</f>
        <v/>
      </c>
    </row>
    <row r="52" ht="24.95" customHeight="1" s="75">
      <c r="A52" s="50" t="n"/>
      <c r="B52" s="47" t="n"/>
      <c r="D52" s="47" t="n"/>
      <c r="E52" s="47" t="n"/>
      <c r="F52" s="47" t="n"/>
      <c r="G52" s="47" t="n"/>
      <c r="H52" s="47" t="n"/>
      <c r="I52" s="47" t="n"/>
      <c r="J52" s="47" t="n"/>
      <c r="K52" s="47" t="inlineStr">
        <is>
          <t>二氧化硫</t>
        </is>
      </c>
      <c r="L52" s="91">
        <f>L8+L29+L30+L35+L36</f>
        <v/>
      </c>
      <c r="M52" s="50" t="n">
        <v>0.95</v>
      </c>
      <c r="N52" s="91">
        <f>L52/M52</f>
        <v/>
      </c>
      <c r="O52" s="50" t="n">
        <v>1.2</v>
      </c>
      <c r="P52" s="91">
        <f>N52*O52</f>
        <v/>
      </c>
    </row>
    <row r="53" ht="24.95" customHeight="1" s="75">
      <c r="A53" s="50" t="n"/>
      <c r="B53" s="47" t="n"/>
      <c r="D53" s="47" t="n"/>
      <c r="E53" s="47" t="n"/>
      <c r="F53" s="47" t="n"/>
      <c r="G53" s="47" t="n"/>
      <c r="H53" s="47" t="n"/>
      <c r="I53" s="47" t="n"/>
      <c r="J53" s="47" t="n"/>
      <c r="K53" s="47" t="inlineStr">
        <is>
          <t>氮氧化物</t>
        </is>
      </c>
      <c r="L53" s="91">
        <f>L9+L31+L32+L37+L38</f>
        <v/>
      </c>
      <c r="M53" s="50" t="n">
        <v>0.95</v>
      </c>
      <c r="N53" s="91">
        <f>L53/M53</f>
        <v/>
      </c>
      <c r="O53" s="50" t="n">
        <v>1.2</v>
      </c>
      <c r="P53" s="91">
        <f>N53*O53</f>
        <v/>
      </c>
    </row>
    <row r="54" ht="24.95" customHeight="1" s="75">
      <c r="A54" s="50" t="n"/>
      <c r="B54" s="47" t="n"/>
      <c r="D54" s="47" t="n"/>
      <c r="E54" s="47" t="n"/>
      <c r="F54" s="47" t="n"/>
      <c r="G54" s="47" t="n"/>
      <c r="H54" s="47" t="n"/>
      <c r="I54" s="47" t="n"/>
      <c r="J54" s="47" t="n"/>
      <c r="K54" s="47" t="n"/>
      <c r="L54" s="50" t="n"/>
      <c r="M54" s="50" t="n"/>
      <c r="N54" s="50" t="n"/>
      <c r="O54" s="50" t="n"/>
      <c r="P54" s="91">
        <f>SUM(P50:P53)</f>
        <v/>
      </c>
    </row>
    <row r="55" ht="24.75" customHeight="1" s="75">
      <c r="A55" s="50" t="n"/>
      <c r="B55" s="47" t="n"/>
      <c r="D55" s="47" t="n"/>
      <c r="E55" s="47" t="n"/>
      <c r="F55" s="47" t="n"/>
      <c r="G55" s="47" t="n"/>
      <c r="H55" s="47" t="n"/>
      <c r="I55" s="47" t="n"/>
      <c r="J55" s="47" t="n"/>
      <c r="K55" s="47" t="inlineStr">
        <is>
          <t>球团工序</t>
        </is>
      </c>
      <c r="L55" s="50" t="n"/>
      <c r="M55" s="50" t="n"/>
      <c r="N55" s="50" t="n"/>
      <c r="O55" s="50" t="n"/>
      <c r="P55" s="50" t="n"/>
    </row>
    <row r="56" ht="24.75" customHeight="1" s="75">
      <c r="A56" s="50" t="n"/>
      <c r="B56" s="47" t="n"/>
      <c r="D56" s="47" t="n"/>
      <c r="E56" s="47" t="n"/>
      <c r="F56" s="47" t="n"/>
      <c r="G56" s="47" t="n"/>
      <c r="H56" s="47" t="n"/>
      <c r="I56" s="47" t="n"/>
      <c r="J56" s="47" t="n"/>
      <c r="K56" s="47" t="inlineStr">
        <is>
          <t>烟尘</t>
        </is>
      </c>
      <c r="L56" s="50">
        <f>L12+L15</f>
        <v/>
      </c>
      <c r="M56" s="50" t="n">
        <v>2.18</v>
      </c>
      <c r="N56" s="91">
        <f>L56/M56</f>
        <v/>
      </c>
      <c r="O56" s="50" t="n">
        <v>1.2</v>
      </c>
      <c r="P56" s="91">
        <f>N56*O56</f>
        <v/>
      </c>
    </row>
    <row r="57" ht="24.95" customHeight="1" s="75">
      <c r="A57" s="50" t="n"/>
      <c r="B57" s="47" t="n"/>
      <c r="D57" s="47" t="n"/>
      <c r="E57" s="47" t="n"/>
      <c r="F57" s="47" t="n"/>
      <c r="G57" s="47" t="n"/>
      <c r="H57" s="47" t="n"/>
      <c r="I57" s="47" t="n"/>
      <c r="J57" s="47" t="n"/>
      <c r="K57" s="47" t="inlineStr">
        <is>
          <t>粉尘</t>
        </is>
      </c>
      <c r="L57" s="91">
        <f>L27+L42</f>
        <v/>
      </c>
      <c r="M57" s="50" t="n">
        <v>4</v>
      </c>
      <c r="N57" s="91">
        <f>L57/M57</f>
        <v/>
      </c>
      <c r="O57" s="50" t="n">
        <v>1.2</v>
      </c>
      <c r="P57" s="91">
        <f>N57*O57</f>
        <v/>
      </c>
    </row>
    <row r="58" ht="21" customHeight="1" s="75">
      <c r="A58" s="50" t="n"/>
      <c r="B58" s="47" t="n"/>
      <c r="D58" s="47" t="n"/>
      <c r="E58" s="47" t="n"/>
      <c r="F58" s="47" t="n"/>
      <c r="G58" s="47" t="n"/>
      <c r="H58" s="47" t="n"/>
      <c r="I58" s="47" t="n"/>
      <c r="J58" s="47" t="n"/>
      <c r="K58" s="47" t="inlineStr">
        <is>
          <t>二氧化硫</t>
        </is>
      </c>
      <c r="L58" s="50">
        <f>L13+L16</f>
        <v/>
      </c>
      <c r="M58" s="50" t="n">
        <v>0.95</v>
      </c>
      <c r="N58" s="91">
        <f>L58/M58</f>
        <v/>
      </c>
      <c r="O58" s="50" t="n">
        <v>1.2</v>
      </c>
      <c r="P58" s="91">
        <f>N58*O58</f>
        <v/>
      </c>
    </row>
    <row r="59" ht="25.5" customHeight="1" s="75">
      <c r="A59" s="50" t="n"/>
      <c r="B59" s="47" t="n"/>
      <c r="D59" s="47" t="n"/>
      <c r="E59" s="47" t="n"/>
      <c r="F59" s="47" t="n"/>
      <c r="G59" s="47" t="n"/>
      <c r="H59" s="47" t="n"/>
      <c r="I59" s="47" t="n"/>
      <c r="J59" s="47" t="n"/>
      <c r="K59" s="47" t="inlineStr">
        <is>
          <t>氮氧化物</t>
        </is>
      </c>
      <c r="L59" s="50">
        <f>L14+L17</f>
        <v/>
      </c>
      <c r="M59" s="50" t="n">
        <v>0.95</v>
      </c>
      <c r="N59" s="91">
        <f>L59/M59</f>
        <v/>
      </c>
      <c r="O59" s="50" t="n">
        <v>1.2</v>
      </c>
      <c r="P59" s="91">
        <f>N59*O59</f>
        <v/>
      </c>
    </row>
    <row r="60" ht="19.5" customHeight="1" s="75">
      <c r="A60" s="50" t="n"/>
      <c r="B60" s="47" t="n"/>
      <c r="D60" s="47" t="n"/>
      <c r="E60" s="47" t="n"/>
      <c r="F60" s="47" t="n"/>
      <c r="G60" s="47" t="n"/>
      <c r="H60" s="47" t="n"/>
      <c r="I60" s="47" t="n"/>
      <c r="J60" s="47" t="n"/>
      <c r="K60" s="47" t="n"/>
      <c r="L60" s="50" t="n"/>
      <c r="M60" s="50" t="n"/>
      <c r="N60" s="50" t="n"/>
      <c r="O60" s="50" t="n"/>
      <c r="P60" s="91">
        <f>SUM(P56:P59)</f>
        <v/>
      </c>
    </row>
    <row r="61" ht="27.75" customHeight="1" s="75">
      <c r="A61" s="50" t="n"/>
      <c r="B61" s="47" t="n"/>
      <c r="D61" s="47" t="n"/>
      <c r="E61" s="47" t="n"/>
      <c r="F61" s="47" t="n"/>
      <c r="G61" s="47" t="n"/>
      <c r="H61" s="47" t="n"/>
      <c r="I61" s="47" t="n"/>
      <c r="J61" s="47" t="n"/>
      <c r="K61" s="47" t="n"/>
      <c r="L61" s="50" t="n"/>
      <c r="M61" s="50" t="n"/>
      <c r="N61" s="50" t="n"/>
      <c r="O61" s="50" t="n"/>
      <c r="P61" s="91">
        <f>P60+P54</f>
        <v/>
      </c>
    </row>
    <row r="62" ht="20.1" customHeight="1" s="75"/>
    <row r="63" ht="20.1" customHeight="1" s="75"/>
  </sheetData>
  <mergeCells count="30">
    <mergeCell ref="A1:P1"/>
    <mergeCell ref="A2:M2"/>
    <mergeCell ref="A3:F3"/>
    <mergeCell ref="G3:M3"/>
    <mergeCell ref="F4:G4"/>
    <mergeCell ref="H4:K4"/>
    <mergeCell ref="A24:O24"/>
    <mergeCell ref="A39:O39"/>
    <mergeCell ref="A46:O46"/>
    <mergeCell ref="A47:O47"/>
    <mergeCell ref="A4:A5"/>
    <mergeCell ref="B4:B5"/>
    <mergeCell ref="C4:C5"/>
    <mergeCell ref="C7:C9"/>
    <mergeCell ref="C12:C14"/>
    <mergeCell ref="C15:C17"/>
    <mergeCell ref="C28:C32"/>
    <mergeCell ref="C34:C38"/>
    <mergeCell ref="D4:D5"/>
    <mergeCell ref="E4:E5"/>
    <mergeCell ref="E7:E9"/>
    <mergeCell ref="E12:E14"/>
    <mergeCell ref="E15:E17"/>
    <mergeCell ref="H19:H20"/>
    <mergeCell ref="I19:I20"/>
    <mergeCell ref="L4:L5"/>
    <mergeCell ref="M4:M5"/>
    <mergeCell ref="N4:N5"/>
    <mergeCell ref="O4:O5"/>
    <mergeCell ref="P4:P5"/>
  </mergeCells>
  <printOptions horizontalCentered="1"/>
  <pageMargins left="0.393700787401575" right="0.393700787401575" top="0.590551181102362" bottom="0.31496062992126" header="0.31496062992126" footer="0.31496062992126"/>
  <pageSetup orientation="landscape" paperSize="8" scale="81" horizontalDpi="200" verticalDpi="200"/>
  <headerFooter>
    <oddHeader/>
    <oddFooter>&amp;C&amp;P/&amp;N</oddFooter>
    <evenHeader/>
    <evenFooter/>
    <firstHeader/>
    <firstFooter/>
  </headerFooter>
  <rowBreaks count="1" manualBreakCount="1">
    <brk id="24" min="0" max="16383" man="1"/>
  </rowBreaks>
</worksheet>
</file>

<file path=xl/worksheets/sheet4.xml><?xml version="1.0" encoding="utf-8"?>
<worksheet xmlns="http://schemas.openxmlformats.org/spreadsheetml/2006/main">
  <sheetPr>
    <tabColor rgb="FF00B050"/>
    <outlinePr summaryBelow="1" summaryRight="1"/>
    <pageSetUpPr/>
  </sheetPr>
  <dimension ref="A1:W61"/>
  <sheetViews>
    <sheetView topLeftCell="A38" zoomScale="80" zoomScaleNormal="80" workbookViewId="0">
      <selection activeCell="F57" sqref="F57"/>
    </sheetView>
  </sheetViews>
  <sheetFormatPr baseColWidth="8" defaultColWidth="9" defaultRowHeight="14.4"/>
  <cols>
    <col width="9" customWidth="1" style="47" min="1" max="1"/>
    <col width="5.87962962962963" customWidth="1" style="47" min="2" max="2"/>
    <col width="26" customWidth="1" style="47" min="3" max="3"/>
    <col width="17.6296296296296" customWidth="1" style="47" min="4" max="4"/>
    <col width="11.25" customWidth="1" style="47" min="5" max="5"/>
    <col width="13.8796296296296" customWidth="1" style="47" min="6" max="6"/>
    <col width="11.75" customWidth="1" style="47" min="7" max="7"/>
    <col width="11.25" customWidth="1" style="47" min="8" max="8"/>
    <col width="5.62962962962963" customWidth="1" style="47" min="9" max="9"/>
    <col width="7.75" customWidth="1" style="47" min="10" max="10"/>
    <col width="8.37962962962963" customWidth="1" style="47" min="11" max="11"/>
    <col width="12.8796296296296" customWidth="1" style="47" min="12" max="12"/>
    <col width="9.75" customWidth="1" style="47" min="13" max="13"/>
    <col width="9.62962962962963" customWidth="1" style="47" min="14" max="14"/>
    <col width="7" customWidth="1" style="47" min="15" max="15"/>
    <col width="12.3796296296296" customWidth="1" style="47" min="16" max="16"/>
    <col width="12.25" customWidth="1" style="47" min="17" max="17"/>
    <col width="9" customWidth="1" style="47" min="18" max="18"/>
    <col width="12.0277777777778" customWidth="1" style="47" min="19" max="19"/>
    <col width="9" customWidth="1" style="47" min="20" max="20"/>
    <col width="12.3333333333333" customWidth="1" style="47" min="21" max="21"/>
    <col width="9" customWidth="1" style="47" min="22" max="22"/>
    <col width="15" customWidth="1" style="47" min="23" max="23"/>
    <col width="9" customWidth="1" style="47" min="24" max="16384"/>
  </cols>
  <sheetData>
    <row r="1" ht="30.75" customHeight="1" s="75">
      <c r="A1" s="2" t="inlineStr">
        <is>
          <t>环境保护税按月计算报表（十二月）</t>
        </is>
      </c>
    </row>
    <row r="2">
      <c r="A2" s="3" t="inlineStr">
        <is>
          <t>税款所属期：自2022年12月1日至2022年12月31日</t>
        </is>
      </c>
    </row>
    <row r="3">
      <c r="A3" s="3" t="inlineStr">
        <is>
          <t>纳税人名称：陕钢集团汉中钢铁有限责任公司</t>
        </is>
      </c>
      <c r="G3" s="3" t="inlineStr">
        <is>
          <t>统一社会信用代码（纳税人识别号）：91610700691109098N</t>
        </is>
      </c>
    </row>
    <row r="4" ht="27" customHeight="1" s="75">
      <c r="A4" s="15" t="inlineStr">
        <is>
          <t>月份</t>
        </is>
      </c>
      <c r="B4" s="6" t="inlineStr">
        <is>
          <t>税源编号</t>
        </is>
      </c>
      <c r="C4" s="15" t="inlineStr">
        <is>
          <t>排放口名称</t>
        </is>
      </c>
      <c r="D4" s="15" t="inlineStr">
        <is>
          <t>污染物名称</t>
        </is>
      </c>
      <c r="E4" s="6" t="inlineStr">
        <is>
          <t>污染物排放量计算方法</t>
        </is>
      </c>
      <c r="F4" s="15" t="inlineStr">
        <is>
          <t>监测计算</t>
        </is>
      </c>
      <c r="G4" s="78" t="n"/>
      <c r="H4" s="15" t="inlineStr">
        <is>
          <t>排污系数计算</t>
        </is>
      </c>
      <c r="I4" s="77" t="n"/>
      <c r="J4" s="77" t="n"/>
      <c r="K4" s="78" t="n"/>
      <c r="L4" s="6" t="inlineStr">
        <is>
          <t>污染物排放量（千克）</t>
        </is>
      </c>
      <c r="M4" s="6" t="inlineStr">
        <is>
          <t>污染物当量值（千克）</t>
        </is>
      </c>
      <c r="N4" s="6" t="inlineStr">
        <is>
          <t>污染物   当量数</t>
        </is>
      </c>
      <c r="O4" s="84" t="inlineStr">
        <is>
          <t>单价（元）</t>
        </is>
      </c>
      <c r="P4" s="16" t="inlineStr">
        <is>
          <t>金额（元）</t>
        </is>
      </c>
    </row>
    <row r="5" ht="49.5" customHeight="1" s="75">
      <c r="A5" s="81" t="n"/>
      <c r="B5" s="81" t="n"/>
      <c r="C5" s="81" t="n"/>
      <c r="D5" s="81" t="n"/>
      <c r="E5" s="81" t="n"/>
      <c r="F5" s="6" t="inlineStr">
        <is>
          <t>废气排放量     （万标立方米）</t>
        </is>
      </c>
      <c r="G5" s="6" t="inlineStr">
        <is>
          <t>实测浓度值    （毫克/标立方米）</t>
        </is>
      </c>
      <c r="H5" s="6" t="inlineStr">
        <is>
          <t>计算基数（原料进购量/产量）吨</t>
        </is>
      </c>
      <c r="I5" s="6" t="inlineStr">
        <is>
          <t>产污系数</t>
        </is>
      </c>
      <c r="J5" s="6" t="inlineStr">
        <is>
          <t>排污系数</t>
        </is>
      </c>
      <c r="K5" s="6" t="inlineStr">
        <is>
          <t>污染物单位</t>
        </is>
      </c>
      <c r="L5" s="81" t="n"/>
      <c r="M5" s="81" t="n"/>
      <c r="N5" s="81" t="n"/>
      <c r="O5" s="81" t="n"/>
      <c r="P5" s="81" t="n"/>
    </row>
    <row r="6" ht="44.25" customHeight="1" s="75">
      <c r="A6" s="15" t="n">
        <v>1</v>
      </c>
      <c r="B6" s="11" t="n">
        <v>2</v>
      </c>
      <c r="C6" s="10" t="inlineStr">
        <is>
          <t>3</t>
        </is>
      </c>
      <c r="D6" s="10" t="inlineStr">
        <is>
          <t>4</t>
        </is>
      </c>
      <c r="E6" s="10" t="inlineStr">
        <is>
          <t>5</t>
        </is>
      </c>
      <c r="F6" s="10" t="inlineStr">
        <is>
          <t>6</t>
        </is>
      </c>
      <c r="G6" s="10" t="inlineStr">
        <is>
          <t>7</t>
        </is>
      </c>
      <c r="H6" s="10" t="inlineStr">
        <is>
          <t>8</t>
        </is>
      </c>
      <c r="I6" s="10" t="inlineStr">
        <is>
          <t>9</t>
        </is>
      </c>
      <c r="J6" s="10" t="inlineStr">
        <is>
          <t>10</t>
        </is>
      </c>
      <c r="K6" s="10" t="inlineStr">
        <is>
          <t>11</t>
        </is>
      </c>
      <c r="L6" s="33" t="inlineStr">
        <is>
          <t>12=6*7/100   12=8*9*N    12=8*10*N</t>
        </is>
      </c>
      <c r="M6" s="10" t="inlineStr">
        <is>
          <t>13</t>
        </is>
      </c>
      <c r="N6" s="10" t="inlineStr">
        <is>
          <t>14=12/13</t>
        </is>
      </c>
      <c r="O6" s="34" t="n"/>
      <c r="P6" s="34" t="n"/>
      <c r="R6" s="47" t="n"/>
      <c r="S6" s="47" t="n"/>
      <c r="T6" s="47" t="n"/>
      <c r="U6" s="47" t="n"/>
    </row>
    <row r="7" ht="20.1" customHeight="1" s="75">
      <c r="A7" s="11" t="inlineStr">
        <is>
          <t>十二月</t>
        </is>
      </c>
      <c r="B7" s="15" t="n"/>
      <c r="C7" s="12" t="inlineStr">
        <is>
          <t>烧结烟气脱硫脱硝排口</t>
        </is>
      </c>
      <c r="D7" s="15" t="inlineStr">
        <is>
          <t>颗粒物（烟尘）</t>
        </is>
      </c>
      <c r="E7" s="15" t="inlineStr">
        <is>
          <t>在线</t>
        </is>
      </c>
      <c r="F7" s="15" t="inlineStr">
        <is>
          <t>/</t>
        </is>
      </c>
      <c r="G7" s="15" t="inlineStr">
        <is>
          <t>/</t>
        </is>
      </c>
      <c r="H7" s="15" t="inlineStr">
        <is>
          <t>/</t>
        </is>
      </c>
      <c r="I7" s="15" t="inlineStr">
        <is>
          <t>/</t>
        </is>
      </c>
      <c r="J7" s="15" t="inlineStr">
        <is>
          <t>/</t>
        </is>
      </c>
      <c r="K7" s="15" t="inlineStr">
        <is>
          <t>千克</t>
        </is>
      </c>
      <c r="L7" s="14" t="n">
        <v>3298</v>
      </c>
      <c r="M7" s="15" t="n">
        <v>2.18</v>
      </c>
      <c r="N7" s="92">
        <f>L7/M7</f>
        <v/>
      </c>
      <c r="O7" s="16" t="n">
        <v>1.2</v>
      </c>
      <c r="P7" s="85">
        <f>N7*O7</f>
        <v/>
      </c>
      <c r="R7" s="50" t="n"/>
      <c r="S7" s="50" t="n"/>
      <c r="T7" s="50" t="n"/>
      <c r="U7" s="47" t="n"/>
    </row>
    <row r="8" ht="20.1" customHeight="1" s="75">
      <c r="A8" s="11" t="inlineStr">
        <is>
          <t>十二月</t>
        </is>
      </c>
      <c r="B8" s="15" t="n"/>
      <c r="C8" s="80" t="n"/>
      <c r="D8" s="15" t="inlineStr">
        <is>
          <t>二氧化硫</t>
        </is>
      </c>
      <c r="E8" s="80" t="n"/>
      <c r="F8" s="15" t="inlineStr">
        <is>
          <t>/</t>
        </is>
      </c>
      <c r="G8" s="15" t="inlineStr">
        <is>
          <t>/</t>
        </is>
      </c>
      <c r="H8" s="15" t="inlineStr">
        <is>
          <t>/</t>
        </is>
      </c>
      <c r="I8" s="15" t="inlineStr">
        <is>
          <t>/</t>
        </is>
      </c>
      <c r="J8" s="15" t="inlineStr">
        <is>
          <t>/</t>
        </is>
      </c>
      <c r="K8" s="15" t="inlineStr">
        <is>
          <t>千克</t>
        </is>
      </c>
      <c r="L8" s="14" t="n">
        <v>6128</v>
      </c>
      <c r="M8" s="15" t="n">
        <v>0.95</v>
      </c>
      <c r="N8" s="92">
        <f>L8/M8</f>
        <v/>
      </c>
      <c r="O8" s="16" t="n">
        <v>1.2</v>
      </c>
      <c r="P8" s="85">
        <f>N8*O8</f>
        <v/>
      </c>
      <c r="R8" s="50" t="n"/>
      <c r="S8" s="50" t="n"/>
      <c r="T8" s="50" t="n"/>
      <c r="U8" s="47" t="n"/>
    </row>
    <row r="9" ht="20.1" customHeight="1" s="75">
      <c r="A9" s="11" t="inlineStr">
        <is>
          <t>十二月</t>
        </is>
      </c>
      <c r="B9" s="15" t="n"/>
      <c r="C9" s="81" t="n"/>
      <c r="D9" s="15" t="inlineStr">
        <is>
          <t>氮氧化物</t>
        </is>
      </c>
      <c r="E9" s="81" t="n"/>
      <c r="F9" s="15" t="inlineStr">
        <is>
          <t>/</t>
        </is>
      </c>
      <c r="G9" s="15" t="inlineStr">
        <is>
          <t>/</t>
        </is>
      </c>
      <c r="H9" s="15" t="inlineStr">
        <is>
          <t>/</t>
        </is>
      </c>
      <c r="I9" s="15" t="inlineStr">
        <is>
          <t>/</t>
        </is>
      </c>
      <c r="J9" s="15" t="inlineStr">
        <is>
          <t>/</t>
        </is>
      </c>
      <c r="K9" s="15" t="inlineStr">
        <is>
          <t>千克</t>
        </is>
      </c>
      <c r="L9" s="14" t="n">
        <v>31554</v>
      </c>
      <c r="M9" s="15" t="n">
        <v>0.95</v>
      </c>
      <c r="N9" s="92">
        <f>L9/M9</f>
        <v/>
      </c>
      <c r="O9" s="16" t="n">
        <v>1.2</v>
      </c>
      <c r="P9" s="85">
        <f>N9*O9</f>
        <v/>
      </c>
      <c r="R9" s="50" t="n"/>
      <c r="S9" s="50" t="n"/>
      <c r="T9" s="50" t="n"/>
      <c r="U9" s="47" t="n"/>
    </row>
    <row r="10" ht="20.1" customHeight="1" s="75">
      <c r="A10" s="11" t="inlineStr">
        <is>
          <t>十二月</t>
        </is>
      </c>
      <c r="B10" s="15" t="n"/>
      <c r="C10" s="12" t="inlineStr">
        <is>
          <t>1#烧结机尾布袋除尘排口</t>
        </is>
      </c>
      <c r="D10" s="15" t="inlineStr">
        <is>
          <t>颗粒物（粉尘）</t>
        </is>
      </c>
      <c r="E10" s="15" t="inlineStr">
        <is>
          <t>在线</t>
        </is>
      </c>
      <c r="F10" s="15" t="inlineStr">
        <is>
          <t>/</t>
        </is>
      </c>
      <c r="G10" s="15" t="inlineStr">
        <is>
          <t>/</t>
        </is>
      </c>
      <c r="H10" s="15" t="inlineStr">
        <is>
          <t>/</t>
        </is>
      </c>
      <c r="I10" s="15" t="inlineStr">
        <is>
          <t>/</t>
        </is>
      </c>
      <c r="J10" s="15" t="n"/>
      <c r="K10" s="15" t="inlineStr">
        <is>
          <t>千克</t>
        </is>
      </c>
      <c r="L10" s="15" t="n">
        <v>332</v>
      </c>
      <c r="M10" s="15" t="n">
        <v>4</v>
      </c>
      <c r="N10" s="92">
        <f>L10/M10</f>
        <v/>
      </c>
      <c r="O10" s="16" t="n">
        <v>1.2</v>
      </c>
      <c r="P10" s="85">
        <f>N10*O10</f>
        <v/>
      </c>
      <c r="R10" s="50" t="n"/>
      <c r="S10" s="50" t="n"/>
      <c r="T10" s="50" t="n"/>
      <c r="U10" s="47" t="n"/>
    </row>
    <row r="11" ht="20.1" customHeight="1" s="75">
      <c r="A11" s="11" t="inlineStr">
        <is>
          <t>十二月</t>
        </is>
      </c>
      <c r="B11" s="15" t="n"/>
      <c r="C11" s="12" t="inlineStr">
        <is>
          <t>2#烧结机尾布袋除尘排口</t>
        </is>
      </c>
      <c r="D11" s="15" t="inlineStr">
        <is>
          <t>颗粒物（粉尘）</t>
        </is>
      </c>
      <c r="E11" s="15" t="inlineStr">
        <is>
          <t>在线</t>
        </is>
      </c>
      <c r="F11" s="15" t="inlineStr">
        <is>
          <t>/</t>
        </is>
      </c>
      <c r="G11" s="15" t="inlineStr">
        <is>
          <t>/</t>
        </is>
      </c>
      <c r="H11" s="15" t="inlineStr">
        <is>
          <t>/</t>
        </is>
      </c>
      <c r="I11" s="15" t="inlineStr">
        <is>
          <t>/</t>
        </is>
      </c>
      <c r="J11" s="15" t="inlineStr">
        <is>
          <t>/</t>
        </is>
      </c>
      <c r="K11" s="15" t="inlineStr">
        <is>
          <t>千克</t>
        </is>
      </c>
      <c r="L11" s="15" t="n">
        <v>371</v>
      </c>
      <c r="M11" s="15" t="n">
        <v>4</v>
      </c>
      <c r="N11" s="92">
        <f>L11/M11</f>
        <v/>
      </c>
      <c r="O11" s="16" t="n">
        <v>1.2</v>
      </c>
      <c r="P11" s="85">
        <f>N11*O11</f>
        <v/>
      </c>
      <c r="R11" s="50" t="n"/>
      <c r="S11" s="50" t="n"/>
      <c r="T11" s="50" t="n"/>
      <c r="U11" s="47" t="n"/>
    </row>
    <row r="12" ht="20.1" customHeight="1" s="75">
      <c r="A12" s="11" t="inlineStr">
        <is>
          <t>十二月</t>
        </is>
      </c>
      <c r="B12" s="15" t="n"/>
      <c r="C12" s="13" t="inlineStr">
        <is>
          <t>1#球团竖炉烟气脱硫排口</t>
        </is>
      </c>
      <c r="D12" s="14" t="inlineStr">
        <is>
          <t>颗粒物（烟尘）</t>
        </is>
      </c>
      <c r="E12" s="15" t="inlineStr">
        <is>
          <t>在线</t>
        </is>
      </c>
      <c r="F12" s="15" t="inlineStr">
        <is>
          <t>/</t>
        </is>
      </c>
      <c r="G12" s="15" t="inlineStr">
        <is>
          <t>/</t>
        </is>
      </c>
      <c r="H12" s="15" t="inlineStr">
        <is>
          <t>/</t>
        </is>
      </c>
      <c r="I12" s="15" t="inlineStr">
        <is>
          <t>/</t>
        </is>
      </c>
      <c r="J12" s="15" t="inlineStr">
        <is>
          <t>/</t>
        </is>
      </c>
      <c r="K12" s="15" t="inlineStr">
        <is>
          <t>千克</t>
        </is>
      </c>
      <c r="L12" s="19" t="n">
        <v>73</v>
      </c>
      <c r="M12" s="15" t="n">
        <v>2.18</v>
      </c>
      <c r="N12" s="92">
        <f>L12/M12</f>
        <v/>
      </c>
      <c r="O12" s="16" t="n">
        <v>1.2</v>
      </c>
      <c r="P12" s="85">
        <f>N12*O12</f>
        <v/>
      </c>
      <c r="R12" s="50" t="n"/>
      <c r="S12" s="50" t="n"/>
      <c r="T12" s="50" t="n"/>
      <c r="U12" s="47" t="n"/>
    </row>
    <row r="13" ht="20.1" customHeight="1" s="75">
      <c r="A13" s="11" t="inlineStr">
        <is>
          <t>十二月</t>
        </is>
      </c>
      <c r="B13" s="15" t="n"/>
      <c r="C13" s="80" t="n"/>
      <c r="D13" s="14" t="inlineStr">
        <is>
          <t>二氧化硫</t>
        </is>
      </c>
      <c r="E13" s="80" t="n"/>
      <c r="F13" s="15" t="inlineStr">
        <is>
          <t>/</t>
        </is>
      </c>
      <c r="G13" s="15" t="inlineStr">
        <is>
          <t>/</t>
        </is>
      </c>
      <c r="H13" s="15" t="inlineStr">
        <is>
          <t>/</t>
        </is>
      </c>
      <c r="I13" s="15" t="inlineStr">
        <is>
          <t>/</t>
        </is>
      </c>
      <c r="J13" s="15" t="inlineStr">
        <is>
          <t>/</t>
        </is>
      </c>
      <c r="K13" s="15" t="inlineStr">
        <is>
          <t>千克</t>
        </is>
      </c>
      <c r="L13" s="19" t="n">
        <v>675</v>
      </c>
      <c r="M13" s="15" t="n">
        <v>0.95</v>
      </c>
      <c r="N13" s="92">
        <f>L13/M13</f>
        <v/>
      </c>
      <c r="O13" s="16" t="n">
        <v>1.2</v>
      </c>
      <c r="P13" s="85">
        <f>N13*O13</f>
        <v/>
      </c>
      <c r="R13" s="50" t="n"/>
      <c r="S13" s="50" t="n"/>
      <c r="T13" s="50" t="n"/>
      <c r="U13" s="47" t="n"/>
    </row>
    <row r="14" ht="20.1" customHeight="1" s="75">
      <c r="A14" s="11" t="inlineStr">
        <is>
          <t>十二月</t>
        </is>
      </c>
      <c r="B14" s="15" t="n"/>
      <c r="C14" s="81" t="n"/>
      <c r="D14" s="14" t="inlineStr">
        <is>
          <t>氮氧化物</t>
        </is>
      </c>
      <c r="E14" s="81" t="n"/>
      <c r="F14" s="15" t="inlineStr">
        <is>
          <t>/</t>
        </is>
      </c>
      <c r="G14" s="15" t="inlineStr">
        <is>
          <t>/</t>
        </is>
      </c>
      <c r="H14" s="15" t="inlineStr">
        <is>
          <t>/</t>
        </is>
      </c>
      <c r="I14" s="15" t="inlineStr">
        <is>
          <t>/</t>
        </is>
      </c>
      <c r="J14" s="15" t="inlineStr">
        <is>
          <t>/</t>
        </is>
      </c>
      <c r="K14" s="15" t="inlineStr">
        <is>
          <t>千克</t>
        </is>
      </c>
      <c r="L14" s="19" t="n">
        <v>379</v>
      </c>
      <c r="M14" s="15" t="n">
        <v>0.95</v>
      </c>
      <c r="N14" s="92">
        <f>L14/M14</f>
        <v/>
      </c>
      <c r="O14" s="16" t="n">
        <v>1.2</v>
      </c>
      <c r="P14" s="85">
        <f>N14*O14</f>
        <v/>
      </c>
      <c r="R14" s="50" t="n"/>
      <c r="S14" s="50" t="n"/>
      <c r="T14" s="50" t="n"/>
      <c r="U14" s="47" t="n"/>
    </row>
    <row r="15" ht="20.1" customHeight="1" s="75">
      <c r="A15" s="11" t="inlineStr">
        <is>
          <t>十二月</t>
        </is>
      </c>
      <c r="B15" s="15" t="n"/>
      <c r="C15" s="13" t="inlineStr">
        <is>
          <t>2#球团竖炉烟气脱硫排口</t>
        </is>
      </c>
      <c r="D15" s="14" t="inlineStr">
        <is>
          <t>颗粒物（烟尘）</t>
        </is>
      </c>
      <c r="E15" s="15" t="inlineStr">
        <is>
          <t>在线</t>
        </is>
      </c>
      <c r="F15" s="15" t="inlineStr">
        <is>
          <t>/</t>
        </is>
      </c>
      <c r="G15" s="15" t="inlineStr">
        <is>
          <t>/</t>
        </is>
      </c>
      <c r="H15" s="15" t="inlineStr">
        <is>
          <t>/</t>
        </is>
      </c>
      <c r="I15" s="15" t="inlineStr">
        <is>
          <t>/</t>
        </is>
      </c>
      <c r="J15" s="15" t="inlineStr">
        <is>
          <t>/</t>
        </is>
      </c>
      <c r="K15" s="15" t="inlineStr">
        <is>
          <t>千克</t>
        </is>
      </c>
      <c r="L15" s="19" t="n">
        <v>161</v>
      </c>
      <c r="M15" s="15" t="n">
        <v>2.18</v>
      </c>
      <c r="N15" s="92">
        <f>L15/M15</f>
        <v/>
      </c>
      <c r="O15" s="16" t="n">
        <v>1.2</v>
      </c>
      <c r="P15" s="85">
        <f>N15*O15</f>
        <v/>
      </c>
      <c r="R15" s="50" t="n"/>
      <c r="S15" s="50" t="n"/>
      <c r="T15" s="50" t="n"/>
      <c r="U15" s="47" t="n"/>
    </row>
    <row r="16" ht="20.1" customHeight="1" s="75">
      <c r="A16" s="11" t="inlineStr">
        <is>
          <t>十二月</t>
        </is>
      </c>
      <c r="B16" s="15" t="n"/>
      <c r="C16" s="80" t="n"/>
      <c r="D16" s="14" t="inlineStr">
        <is>
          <t>二氧化硫</t>
        </is>
      </c>
      <c r="E16" s="80" t="n"/>
      <c r="F16" s="15" t="inlineStr">
        <is>
          <t>/</t>
        </is>
      </c>
      <c r="G16" s="15" t="inlineStr">
        <is>
          <t>/</t>
        </is>
      </c>
      <c r="H16" s="15" t="inlineStr">
        <is>
          <t>/</t>
        </is>
      </c>
      <c r="I16" s="15" t="inlineStr">
        <is>
          <t>/</t>
        </is>
      </c>
      <c r="J16" s="15" t="inlineStr">
        <is>
          <t>/</t>
        </is>
      </c>
      <c r="K16" s="15" t="inlineStr">
        <is>
          <t>千克</t>
        </is>
      </c>
      <c r="L16" s="19" t="n">
        <v>557</v>
      </c>
      <c r="M16" s="15" t="n">
        <v>0.95</v>
      </c>
      <c r="N16" s="92">
        <f>L16/M16</f>
        <v/>
      </c>
      <c r="O16" s="16" t="n">
        <v>1.2</v>
      </c>
      <c r="P16" s="85">
        <f>N16*O16</f>
        <v/>
      </c>
      <c r="R16" s="50" t="n"/>
      <c r="S16" s="50" t="n"/>
      <c r="T16" s="50" t="n"/>
      <c r="U16" s="47" t="n"/>
    </row>
    <row r="17" ht="20.1" customHeight="1" s="75">
      <c r="A17" s="11" t="inlineStr">
        <is>
          <t>十二月</t>
        </is>
      </c>
      <c r="B17" s="15" t="n"/>
      <c r="C17" s="81" t="n"/>
      <c r="D17" s="14" t="inlineStr">
        <is>
          <t>氮氧化物</t>
        </is>
      </c>
      <c r="E17" s="81" t="n"/>
      <c r="F17" s="15" t="inlineStr">
        <is>
          <t>/</t>
        </is>
      </c>
      <c r="G17" s="15" t="inlineStr">
        <is>
          <t>/</t>
        </is>
      </c>
      <c r="H17" s="15" t="inlineStr">
        <is>
          <t>/</t>
        </is>
      </c>
      <c r="I17" s="15" t="inlineStr">
        <is>
          <t>/</t>
        </is>
      </c>
      <c r="J17" s="15" t="inlineStr">
        <is>
          <t>/</t>
        </is>
      </c>
      <c r="K17" s="15" t="inlineStr">
        <is>
          <t>千克</t>
        </is>
      </c>
      <c r="L17" s="19" t="n">
        <v>890</v>
      </c>
      <c r="M17" s="15" t="n">
        <v>0.95</v>
      </c>
      <c r="N17" s="92">
        <f>L17/M17</f>
        <v/>
      </c>
      <c r="O17" s="16" t="n">
        <v>1.2</v>
      </c>
      <c r="P17" s="85">
        <f>N17*O17</f>
        <v/>
      </c>
      <c r="R17" s="50" t="n"/>
      <c r="S17" s="50" t="n"/>
      <c r="T17" s="50" t="n"/>
      <c r="U17" s="47" t="n"/>
    </row>
    <row r="18" ht="20.1" customHeight="1" s="75">
      <c r="A18" s="11" t="inlineStr">
        <is>
          <t>十二月</t>
        </is>
      </c>
      <c r="B18" s="15" t="n"/>
      <c r="C18" s="12" t="inlineStr">
        <is>
          <t>炼铁1#高炉出铁场除尘排口</t>
        </is>
      </c>
      <c r="D18" s="15" t="inlineStr">
        <is>
          <t>颗粒物（烟尘）</t>
        </is>
      </c>
      <c r="E18" s="15" t="inlineStr">
        <is>
          <t>在线</t>
        </is>
      </c>
      <c r="F18" s="15" t="inlineStr">
        <is>
          <t>/</t>
        </is>
      </c>
      <c r="G18" s="15" t="inlineStr">
        <is>
          <t>/</t>
        </is>
      </c>
      <c r="H18" s="15" t="inlineStr">
        <is>
          <t>/</t>
        </is>
      </c>
      <c r="I18" s="15" t="inlineStr">
        <is>
          <t>/</t>
        </is>
      </c>
      <c r="J18" s="15" t="inlineStr">
        <is>
          <t>/</t>
        </is>
      </c>
      <c r="K18" s="15" t="inlineStr">
        <is>
          <t>千克</t>
        </is>
      </c>
      <c r="L18" s="15" t="n">
        <v>343</v>
      </c>
      <c r="M18" s="15" t="n">
        <v>2.18</v>
      </c>
      <c r="N18" s="92">
        <f>L18/M18</f>
        <v/>
      </c>
      <c r="O18" s="16" t="n">
        <v>1.2</v>
      </c>
      <c r="P18" s="85">
        <f>N18*O18</f>
        <v/>
      </c>
      <c r="Q18" s="93" t="n"/>
      <c r="R18" s="50" t="n"/>
      <c r="S18" s="50" t="n"/>
      <c r="T18" s="50" t="n"/>
      <c r="U18" s="47" t="n"/>
    </row>
    <row r="19" ht="20.1" customHeight="1" s="75">
      <c r="A19" s="11" t="inlineStr">
        <is>
          <t>十二月</t>
        </is>
      </c>
      <c r="B19" s="15" t="n"/>
      <c r="C19" s="12" t="inlineStr">
        <is>
          <t>炼铁1#矿槽除尘排口（北）</t>
        </is>
      </c>
      <c r="D19" s="15" t="inlineStr">
        <is>
          <t>颗粒物（粉尘）</t>
        </is>
      </c>
      <c r="E19" s="15" t="inlineStr">
        <is>
          <t>在线</t>
        </is>
      </c>
      <c r="F19" s="15" t="inlineStr">
        <is>
          <t>/</t>
        </is>
      </c>
      <c r="G19" s="15" t="inlineStr">
        <is>
          <t>/</t>
        </is>
      </c>
      <c r="H19" s="15" t="inlineStr">
        <is>
          <t>/</t>
        </is>
      </c>
      <c r="I19" s="15" t="inlineStr">
        <is>
          <t>/</t>
        </is>
      </c>
      <c r="J19" s="15" t="inlineStr">
        <is>
          <t>/</t>
        </is>
      </c>
      <c r="K19" s="15" t="inlineStr">
        <is>
          <t>千克</t>
        </is>
      </c>
      <c r="L19" s="15" t="n">
        <v>203</v>
      </c>
      <c r="M19" s="15" t="n">
        <v>4</v>
      </c>
      <c r="N19" s="92">
        <f>L19/M19</f>
        <v/>
      </c>
      <c r="O19" s="16" t="n">
        <v>1.2</v>
      </c>
      <c r="P19" s="85">
        <f>N19*O19</f>
        <v/>
      </c>
      <c r="R19" s="50" t="n"/>
      <c r="S19" s="50" t="n"/>
      <c r="T19" s="50" t="n"/>
      <c r="U19" s="47" t="n"/>
    </row>
    <row r="20" ht="20.1" customHeight="1" s="75">
      <c r="A20" s="11" t="inlineStr">
        <is>
          <t>十二月</t>
        </is>
      </c>
      <c r="B20" s="15" t="n"/>
      <c r="C20" s="12" t="inlineStr">
        <is>
          <t>炼铁1#矿槽除尘排口（南）</t>
        </is>
      </c>
      <c r="D20" s="15" t="inlineStr">
        <is>
          <t>颗粒物（粉尘）</t>
        </is>
      </c>
      <c r="E20" s="15" t="inlineStr">
        <is>
          <t>在线</t>
        </is>
      </c>
      <c r="F20" s="15" t="inlineStr">
        <is>
          <t>/</t>
        </is>
      </c>
      <c r="G20" s="15" t="inlineStr">
        <is>
          <t>/</t>
        </is>
      </c>
      <c r="H20" s="81" t="n"/>
      <c r="I20" s="81" t="n"/>
      <c r="J20" s="15" t="inlineStr">
        <is>
          <t>/</t>
        </is>
      </c>
      <c r="K20" s="15" t="inlineStr">
        <is>
          <t>千克</t>
        </is>
      </c>
      <c r="L20" s="15" t="n">
        <v>98</v>
      </c>
      <c r="M20" s="15" t="n">
        <v>4</v>
      </c>
      <c r="N20" s="92">
        <f>L20/M20</f>
        <v/>
      </c>
      <c r="O20" s="16" t="n">
        <v>1.2</v>
      </c>
      <c r="P20" s="85">
        <f>N20*O20</f>
        <v/>
      </c>
      <c r="R20" s="50" t="n"/>
      <c r="S20" s="50" t="n"/>
      <c r="T20" s="50" t="n"/>
      <c r="U20" s="47" t="n"/>
    </row>
    <row r="21" ht="20.1" customHeight="1" s="75">
      <c r="A21" s="11" t="inlineStr">
        <is>
          <t>十二月</t>
        </is>
      </c>
      <c r="B21" s="15" t="n"/>
      <c r="C21" s="12" t="inlineStr">
        <is>
          <t>炼铁2#高炉出铁场除尘排口</t>
        </is>
      </c>
      <c r="D21" s="15" t="inlineStr">
        <is>
          <t>颗粒物（烟尘）</t>
        </is>
      </c>
      <c r="E21" s="15" t="inlineStr">
        <is>
          <t>在线</t>
        </is>
      </c>
      <c r="F21" s="15" t="inlineStr">
        <is>
          <t>/</t>
        </is>
      </c>
      <c r="G21" s="15" t="inlineStr">
        <is>
          <t>/</t>
        </is>
      </c>
      <c r="H21" s="15" t="inlineStr">
        <is>
          <t>/</t>
        </is>
      </c>
      <c r="I21" s="15" t="inlineStr">
        <is>
          <t>/</t>
        </is>
      </c>
      <c r="J21" s="15" t="inlineStr">
        <is>
          <t>/</t>
        </is>
      </c>
      <c r="K21" s="15" t="inlineStr">
        <is>
          <t>千克</t>
        </is>
      </c>
      <c r="L21" s="15" t="n">
        <v>243</v>
      </c>
      <c r="M21" s="15" t="n">
        <v>2.18</v>
      </c>
      <c r="N21" s="92">
        <f>L21/M21</f>
        <v/>
      </c>
      <c r="O21" s="16" t="n">
        <v>1.2</v>
      </c>
      <c r="P21" s="85">
        <f>N21*O21</f>
        <v/>
      </c>
      <c r="R21" s="50" t="n"/>
      <c r="S21" s="50" t="n"/>
      <c r="T21" s="50" t="n"/>
      <c r="U21" s="47" t="n"/>
    </row>
    <row r="22" ht="20.1" customHeight="1" s="75">
      <c r="A22" s="11" t="inlineStr">
        <is>
          <t>十二月</t>
        </is>
      </c>
      <c r="B22" s="15" t="n"/>
      <c r="C22" s="12" t="inlineStr">
        <is>
          <t>炼铁2#矿槽除尘排口</t>
        </is>
      </c>
      <c r="D22" s="15" t="inlineStr">
        <is>
          <t>颗粒物（粉尘）</t>
        </is>
      </c>
      <c r="E22" s="15" t="inlineStr">
        <is>
          <t>在线</t>
        </is>
      </c>
      <c r="F22" s="15" t="inlineStr">
        <is>
          <t>/</t>
        </is>
      </c>
      <c r="G22" s="15" t="inlineStr">
        <is>
          <t>/</t>
        </is>
      </c>
      <c r="H22" s="15" t="inlineStr">
        <is>
          <t>/</t>
        </is>
      </c>
      <c r="I22" s="15" t="inlineStr">
        <is>
          <t>/</t>
        </is>
      </c>
      <c r="J22" s="15" t="inlineStr">
        <is>
          <t>/</t>
        </is>
      </c>
      <c r="K22" s="15" t="inlineStr">
        <is>
          <t>千克</t>
        </is>
      </c>
      <c r="L22" s="15" t="n">
        <v>451</v>
      </c>
      <c r="M22" s="15" t="n">
        <v>4</v>
      </c>
      <c r="N22" s="92">
        <f>L22/M22</f>
        <v/>
      </c>
      <c r="O22" s="16" t="n">
        <v>1.2</v>
      </c>
      <c r="P22" s="85">
        <f>N22*O22</f>
        <v/>
      </c>
      <c r="R22" s="50" t="n"/>
      <c r="S22" s="50" t="n"/>
      <c r="T22" s="50" t="n"/>
      <c r="U22" s="47" t="n"/>
    </row>
    <row r="23" ht="20.1" customHeight="1" s="75">
      <c r="A23" s="11" t="inlineStr">
        <is>
          <t>十二月</t>
        </is>
      </c>
      <c r="B23" s="15" t="n"/>
      <c r="C23" s="12" t="inlineStr">
        <is>
          <t>1#、2#转炉二次除尘排口</t>
        </is>
      </c>
      <c r="D23" s="15" t="inlineStr">
        <is>
          <t>颗粒物（烟尘）</t>
        </is>
      </c>
      <c r="E23" s="15" t="inlineStr">
        <is>
          <t>在线</t>
        </is>
      </c>
      <c r="F23" s="15" t="inlineStr">
        <is>
          <t>/</t>
        </is>
      </c>
      <c r="G23" s="15" t="inlineStr">
        <is>
          <t>/</t>
        </is>
      </c>
      <c r="H23" s="15" t="inlineStr">
        <is>
          <t>/</t>
        </is>
      </c>
      <c r="I23" s="15" t="inlineStr">
        <is>
          <t>/</t>
        </is>
      </c>
      <c r="J23" s="15" t="inlineStr">
        <is>
          <t>/</t>
        </is>
      </c>
      <c r="K23" s="15" t="inlineStr">
        <is>
          <t>千克</t>
        </is>
      </c>
      <c r="L23" s="15" t="n">
        <v>292</v>
      </c>
      <c r="M23" s="15" t="n">
        <v>2.18</v>
      </c>
      <c r="N23" s="92">
        <f>L23/M23</f>
        <v/>
      </c>
      <c r="O23" s="16" t="n">
        <v>1.2</v>
      </c>
      <c r="P23" s="85">
        <f>N23*O23</f>
        <v/>
      </c>
      <c r="R23" s="50" t="n"/>
      <c r="S23" s="50" t="n"/>
      <c r="T23" s="50" t="n"/>
      <c r="U23" s="47" t="n"/>
    </row>
    <row r="24" ht="31.5" customHeight="1" s="75">
      <c r="A24" s="16" t="inlineStr">
        <is>
          <t>主要排口合计</t>
        </is>
      </c>
      <c r="B24" s="77" t="n"/>
      <c r="C24" s="77" t="n"/>
      <c r="D24" s="77" t="n"/>
      <c r="E24" s="77" t="n"/>
      <c r="F24" s="77" t="n"/>
      <c r="G24" s="77" t="n"/>
      <c r="H24" s="77" t="n"/>
      <c r="I24" s="77" t="n"/>
      <c r="J24" s="77" t="n"/>
      <c r="K24" s="77" t="n"/>
      <c r="L24" s="77" t="n"/>
      <c r="M24" s="77" t="n"/>
      <c r="N24" s="77" t="n"/>
      <c r="O24" s="78" t="n"/>
      <c r="P24" s="85">
        <f>SUM(P7:P23)</f>
        <v/>
      </c>
      <c r="R24" s="47" t="n"/>
      <c r="S24" s="47" t="n"/>
      <c r="T24" s="47" t="n"/>
      <c r="U24" s="47" t="n"/>
    </row>
    <row r="25" ht="47.25" customHeight="1" s="75">
      <c r="A25" s="11" t="inlineStr">
        <is>
          <t>十二月</t>
        </is>
      </c>
      <c r="B25" s="15" t="n"/>
      <c r="C25" s="17" t="inlineStr">
        <is>
          <t>中和料场混匀除尘排口     中和料场转运除尘排口        中和料场焦炭筛分除尘排口</t>
        </is>
      </c>
      <c r="D25" s="15" t="inlineStr">
        <is>
          <t>颗粒物（粉尘）</t>
        </is>
      </c>
      <c r="E25" s="15" t="inlineStr">
        <is>
          <t>系数法</t>
        </is>
      </c>
      <c r="F25" s="15" t="inlineStr">
        <is>
          <t>/</t>
        </is>
      </c>
      <c r="G25" s="15" t="inlineStr">
        <is>
          <t>/</t>
        </is>
      </c>
      <c r="H25" s="15" t="n">
        <v>768145</v>
      </c>
      <c r="I25" s="15" t="inlineStr">
        <is>
          <t>/</t>
        </is>
      </c>
      <c r="J25" s="15" t="n">
        <v>0.016</v>
      </c>
      <c r="K25" s="15" t="inlineStr">
        <is>
          <t>千克</t>
        </is>
      </c>
      <c r="L25" s="87">
        <f>H25*J25</f>
        <v/>
      </c>
      <c r="M25" s="15" t="n">
        <v>4</v>
      </c>
      <c r="N25" s="87">
        <f>L25/M25</f>
        <v/>
      </c>
      <c r="O25" s="16" t="n">
        <v>1.2</v>
      </c>
      <c r="P25" s="85">
        <f>N25*O25</f>
        <v/>
      </c>
      <c r="Q25" s="50" t="n"/>
    </row>
    <row r="26" ht="239" customHeight="1" s="75">
      <c r="A26" s="11" t="inlineStr">
        <is>
          <t>十二月</t>
        </is>
      </c>
      <c r="B26" s="15" t="n"/>
      <c r="C26" s="18" t="inlineStr">
        <is>
          <t xml:space="preserve">1#烧结一次配料除尘排口   2#烧结一次配料除尘排口   烧结二次配料除尘排口     烧结燃料破碎除尘排口     烧结成品筛分除尘排口     烧结成品矿仓除尘排口     烧结通风槽除尘排口       铁前综合除尘排口         1#烧结活性炭环境除尘排口  2#烧结活性炭环境除尘排口  1#烧结活性炭卸料除尘排口   2#烧结活性炭卸料除尘排口   混料湿法除尘排口          制粒区湿法除尘排口        1#矿槽湿法除尘排口        2#矿槽湿法除尘排口 </t>
        </is>
      </c>
      <c r="D26" s="15" t="inlineStr">
        <is>
          <t>颗粒物（粉尘）</t>
        </is>
      </c>
      <c r="E26" s="15" t="inlineStr">
        <is>
          <t>系数法</t>
        </is>
      </c>
      <c r="F26" s="15" t="inlineStr">
        <is>
          <t>/</t>
        </is>
      </c>
      <c r="G26" s="15" t="inlineStr">
        <is>
          <t>/</t>
        </is>
      </c>
      <c r="H26" s="15" t="n">
        <v>396990</v>
      </c>
      <c r="I26" s="15" t="inlineStr">
        <is>
          <t>/</t>
        </is>
      </c>
      <c r="J26" s="15" t="n">
        <v>0.07000000000000001</v>
      </c>
      <c r="K26" s="15" t="inlineStr">
        <is>
          <t>千克</t>
        </is>
      </c>
      <c r="L26" s="15">
        <f>H26*J26</f>
        <v/>
      </c>
      <c r="M26" s="15" t="n">
        <v>4</v>
      </c>
      <c r="N26" s="87">
        <f>L26/M26</f>
        <v/>
      </c>
      <c r="O26" s="16" t="n">
        <v>1.2</v>
      </c>
      <c r="P26" s="85">
        <f>N26*O26</f>
        <v/>
      </c>
      <c r="Q26" s="50" t="n"/>
    </row>
    <row r="27" ht="60" customHeight="1" s="75">
      <c r="A27" s="11" t="inlineStr">
        <is>
          <t>十二月</t>
        </is>
      </c>
      <c r="B27" s="19" t="n"/>
      <c r="C27" s="20" t="inlineStr">
        <is>
          <t>球团竖炉布袋除尘排口</t>
        </is>
      </c>
      <c r="D27" s="15" t="inlineStr">
        <is>
          <t>颗粒物（粉尘）</t>
        </is>
      </c>
      <c r="E27" s="15" t="inlineStr">
        <is>
          <t>系数法</t>
        </is>
      </c>
      <c r="F27" s="15" t="inlineStr">
        <is>
          <t>/</t>
        </is>
      </c>
      <c r="G27" s="15" t="inlineStr">
        <is>
          <t>/</t>
        </is>
      </c>
      <c r="H27" s="15" t="n">
        <v>62382</v>
      </c>
      <c r="I27" s="15" t="inlineStr">
        <is>
          <t>/</t>
        </is>
      </c>
      <c r="J27" s="15" t="n">
        <v>0.046</v>
      </c>
      <c r="K27" s="15" t="inlineStr">
        <is>
          <t>千克</t>
        </is>
      </c>
      <c r="L27" s="87">
        <f>H27*J27</f>
        <v/>
      </c>
      <c r="M27" s="15" t="n">
        <v>4</v>
      </c>
      <c r="N27" s="87">
        <f>L27/M27</f>
        <v/>
      </c>
      <c r="O27" s="16" t="n">
        <v>1.2</v>
      </c>
      <c r="P27" s="85">
        <f>N27*O27</f>
        <v/>
      </c>
      <c r="Q27" s="50" t="n"/>
    </row>
    <row r="28" ht="48" customHeight="1" s="75">
      <c r="A28" s="11" t="inlineStr">
        <is>
          <t>十二月</t>
        </is>
      </c>
      <c r="B28" s="15" t="n"/>
      <c r="C28" s="18" t="inlineStr">
        <is>
          <t xml:space="preserve">   炼铁地仓除尘排口         炼铁转运站除尘排口          炼铁1#喷煤排口              炼铁铸铁机除尘排口          炼铁1#高炉热风炉排口        炼铁1#高炉煤气放散排口      炼铁2#喷煤排口（北）        炼铁2#喷煤排口（南）        炼铁2#高炉热风炉排口        炼铁2#高炉煤气放散排口           1#喷煤皮带除尘排口           2#喷煤皮带除尘排口           3#料场除尘废气排口（南）      3#料场除尘废气排口（北）    喷煤皮带除尘排口           新喷煤废气排口            新喷煤皮带除尘排口</t>
        </is>
      </c>
      <c r="D28" s="15" t="inlineStr">
        <is>
          <t>颗粒物（粉尘）</t>
        </is>
      </c>
      <c r="E28" s="15" t="inlineStr">
        <is>
          <t>系数法</t>
        </is>
      </c>
      <c r="F28" s="15" t="inlineStr">
        <is>
          <t>/</t>
        </is>
      </c>
      <c r="G28" s="15" t="inlineStr">
        <is>
          <t>/</t>
        </is>
      </c>
      <c r="H28" s="15">
        <f>H29+H30</f>
        <v/>
      </c>
      <c r="I28" s="15" t="inlineStr">
        <is>
          <t>/</t>
        </is>
      </c>
      <c r="J28" s="15" t="n">
        <v>0.026</v>
      </c>
      <c r="K28" s="15" t="inlineStr">
        <is>
          <t>千克</t>
        </is>
      </c>
      <c r="L28" s="87">
        <f>H28*J28</f>
        <v/>
      </c>
      <c r="M28" s="15" t="n">
        <v>4</v>
      </c>
      <c r="N28" s="87">
        <f>L28/M28</f>
        <v/>
      </c>
      <c r="O28" s="16" t="n">
        <v>1.2</v>
      </c>
      <c r="P28" s="85">
        <f>N28*O28</f>
        <v/>
      </c>
      <c r="Q28" s="50" t="n"/>
    </row>
    <row r="29" ht="48" customHeight="1" s="75">
      <c r="A29" s="11" t="inlineStr">
        <is>
          <t>十二月</t>
        </is>
      </c>
      <c r="B29" s="15" t="n"/>
      <c r="C29" s="80" t="n"/>
      <c r="D29" s="15" t="inlineStr">
        <is>
          <t>二氧化硫（1280m³）</t>
        </is>
      </c>
      <c r="E29" s="15" t="inlineStr">
        <is>
          <t>系数法</t>
        </is>
      </c>
      <c r="F29" s="15" t="inlineStr">
        <is>
          <t>/</t>
        </is>
      </c>
      <c r="G29" s="15" t="inlineStr">
        <is>
          <t>/</t>
        </is>
      </c>
      <c r="H29" s="15" t="n">
        <v>107361</v>
      </c>
      <c r="I29" s="15" t="inlineStr">
        <is>
          <t>/</t>
        </is>
      </c>
      <c r="J29" s="15" t="n">
        <v>0.131</v>
      </c>
      <c r="K29" s="15" t="inlineStr">
        <is>
          <t>千克</t>
        </is>
      </c>
      <c r="L29" s="87">
        <f>H29*J29</f>
        <v/>
      </c>
      <c r="M29" s="15" t="n">
        <v>0.95</v>
      </c>
      <c r="N29" s="87">
        <f>L29/M29</f>
        <v/>
      </c>
      <c r="O29" s="16" t="n">
        <v>1.2</v>
      </c>
      <c r="P29" s="85">
        <f>N29*O29</f>
        <v/>
      </c>
      <c r="Q29" s="50" t="n"/>
    </row>
    <row r="30" ht="48" customHeight="1" s="75">
      <c r="A30" s="11" t="inlineStr">
        <is>
          <t>十二月</t>
        </is>
      </c>
      <c r="B30" s="15" t="n"/>
      <c r="C30" s="80" t="n"/>
      <c r="D30" s="15" t="inlineStr">
        <is>
          <t>二氧化硫（2280m³）</t>
        </is>
      </c>
      <c r="E30" s="15" t="inlineStr">
        <is>
          <t>系数法</t>
        </is>
      </c>
      <c r="F30" s="15" t="inlineStr">
        <is>
          <t>/</t>
        </is>
      </c>
      <c r="G30" s="15" t="inlineStr">
        <is>
          <t>/</t>
        </is>
      </c>
      <c r="H30" s="15" t="n">
        <v>175513</v>
      </c>
      <c r="I30" s="15" t="inlineStr">
        <is>
          <t>/</t>
        </is>
      </c>
      <c r="J30" s="15" t="n">
        <v>0.109</v>
      </c>
      <c r="K30" s="15" t="inlineStr">
        <is>
          <t>千克</t>
        </is>
      </c>
      <c r="L30" s="87">
        <f>H30*J30</f>
        <v/>
      </c>
      <c r="M30" s="15" t="n">
        <v>0.95</v>
      </c>
      <c r="N30" s="87">
        <f>L30/M30</f>
        <v/>
      </c>
      <c r="O30" s="16" t="n">
        <v>1.2</v>
      </c>
      <c r="P30" s="85">
        <f>N30*O30</f>
        <v/>
      </c>
      <c r="Q30" s="50" t="n"/>
    </row>
    <row r="31" ht="48" customHeight="1" s="75">
      <c r="A31" s="11" t="inlineStr">
        <is>
          <t>十二月</t>
        </is>
      </c>
      <c r="B31" s="15" t="n"/>
      <c r="C31" s="80" t="n"/>
      <c r="D31" s="15" t="inlineStr">
        <is>
          <t>氮氧化物（1280m³）</t>
        </is>
      </c>
      <c r="E31" s="15" t="inlineStr">
        <is>
          <t>系数法</t>
        </is>
      </c>
      <c r="F31" s="15" t="inlineStr">
        <is>
          <t>/</t>
        </is>
      </c>
      <c r="G31" s="15" t="inlineStr">
        <is>
          <t>/</t>
        </is>
      </c>
      <c r="H31" s="15">
        <f>H29</f>
        <v/>
      </c>
      <c r="I31" s="15" t="inlineStr">
        <is>
          <t>/</t>
        </is>
      </c>
      <c r="J31" s="15" t="n">
        <v>0.17</v>
      </c>
      <c r="K31" s="15" t="inlineStr">
        <is>
          <t>千克</t>
        </is>
      </c>
      <c r="L31" s="87">
        <f>H31*J31</f>
        <v/>
      </c>
      <c r="M31" s="15" t="n">
        <v>0.95</v>
      </c>
      <c r="N31" s="87">
        <f>L31/M31</f>
        <v/>
      </c>
      <c r="O31" s="16" t="n">
        <v>1.2</v>
      </c>
      <c r="P31" s="85">
        <f>N31*O31</f>
        <v/>
      </c>
      <c r="Q31" s="50" t="n"/>
    </row>
    <row r="32" ht="48" customHeight="1" s="75">
      <c r="A32" s="11" t="inlineStr">
        <is>
          <t>十二月</t>
        </is>
      </c>
      <c r="B32" s="15" t="n"/>
      <c r="C32" s="81" t="n"/>
      <c r="D32" s="15" t="inlineStr">
        <is>
          <t>氮氧化物（2280m³）</t>
        </is>
      </c>
      <c r="E32" s="15" t="inlineStr">
        <is>
          <t>系数法</t>
        </is>
      </c>
      <c r="F32" s="15" t="inlineStr">
        <is>
          <t>/</t>
        </is>
      </c>
      <c r="G32" s="15" t="inlineStr">
        <is>
          <t>/</t>
        </is>
      </c>
      <c r="H32" s="15">
        <f>H30</f>
        <v/>
      </c>
      <c r="I32" s="15" t="inlineStr">
        <is>
          <t>/</t>
        </is>
      </c>
      <c r="J32" s="15" t="n">
        <v>0.15</v>
      </c>
      <c r="K32" s="15" t="inlineStr">
        <is>
          <t>千克</t>
        </is>
      </c>
      <c r="L32" s="87">
        <f>H32*J32</f>
        <v/>
      </c>
      <c r="M32" s="15" t="n">
        <v>0.95</v>
      </c>
      <c r="N32" s="87">
        <f>L32/M32</f>
        <v/>
      </c>
      <c r="O32" s="16" t="n">
        <v>1.2</v>
      </c>
      <c r="P32" s="85">
        <f>N32*O32</f>
        <v/>
      </c>
      <c r="Q32" s="50" t="n"/>
    </row>
    <row r="33" ht="145" customHeight="1" s="75">
      <c r="A33" s="11" t="inlineStr">
        <is>
          <t>十二月</t>
        </is>
      </c>
      <c r="B33" s="15" t="n"/>
      <c r="C33" s="17" t="inlineStr">
        <is>
          <t xml:space="preserve"> 炼钢地下料仓除尘排口    炼钢混铁炉除尘排口          1#转炉一次除尘排口（放散）                    2#转炉一次除尘排口（放散）转炉一次排口（备用）     炼钢精炼炉除尘排口           炼钢转炉三次除尘排口      连铸大包浇注除尘排口      废钢切割除尘排口          钢渣热焖除尘排口</t>
        </is>
      </c>
      <c r="D33" s="15" t="inlineStr">
        <is>
          <t>颗粒物（粉尘）</t>
        </is>
      </c>
      <c r="E33" s="15" t="inlineStr">
        <is>
          <t>系数法</t>
        </is>
      </c>
      <c r="F33" s="15" t="inlineStr">
        <is>
          <t>/</t>
        </is>
      </c>
      <c r="G33" s="15" t="inlineStr">
        <is>
          <t>/</t>
        </is>
      </c>
      <c r="H33" s="15" t="n">
        <v>295448</v>
      </c>
      <c r="I33" s="15" t="inlineStr">
        <is>
          <t>/</t>
        </is>
      </c>
      <c r="J33" s="15" t="n">
        <v>0.08599999999999999</v>
      </c>
      <c r="K33" s="15" t="inlineStr">
        <is>
          <t>千克</t>
        </is>
      </c>
      <c r="L33" s="87">
        <f>H33*J33</f>
        <v/>
      </c>
      <c r="M33" s="15" t="n">
        <v>4</v>
      </c>
      <c r="N33" s="87">
        <f>L33/M33</f>
        <v/>
      </c>
      <c r="O33" s="16" t="n">
        <v>1.2</v>
      </c>
      <c r="P33" s="85">
        <f>N33*O33</f>
        <v/>
      </c>
      <c r="Q33" s="50" t="n"/>
    </row>
    <row r="34" ht="24.95" customHeight="1" s="75">
      <c r="A34" s="11" t="inlineStr">
        <is>
          <t>十二月</t>
        </is>
      </c>
      <c r="B34" s="15" t="n"/>
      <c r="C34" s="18" t="inlineStr">
        <is>
          <t>1#高线加热炉排口（空烟）
1#高线加热炉排口（煤烟）
2#高线加热炉排口（空烟）
2#高线加热炉排口（煤烟）
1#棒线加热炉排口（空烟）
1#棒线加热炉排口（煤烟）
2#棒线加热炉排口（空烟）
2#棒线加热炉排口（煤烟）</t>
        </is>
      </c>
      <c r="D34" s="15" t="inlineStr">
        <is>
          <t>颗粒物（烟尘）</t>
        </is>
      </c>
      <c r="E34" s="15" t="inlineStr">
        <is>
          <t>系数法</t>
        </is>
      </c>
      <c r="F34" s="15" t="inlineStr">
        <is>
          <t>/</t>
        </is>
      </c>
      <c r="G34" s="15" t="inlineStr">
        <is>
          <t>/</t>
        </is>
      </c>
      <c r="H34" s="15">
        <f>H35+H36</f>
        <v/>
      </c>
      <c r="I34" s="15" t="inlineStr">
        <is>
          <t>/</t>
        </is>
      </c>
      <c r="J34" s="15" t="n">
        <v>0.019</v>
      </c>
      <c r="K34" s="15" t="inlineStr">
        <is>
          <t>千克</t>
        </is>
      </c>
      <c r="L34" s="87">
        <f>H34*J34</f>
        <v/>
      </c>
      <c r="M34" s="15" t="n">
        <v>2.18</v>
      </c>
      <c r="N34" s="87">
        <f>L34/M34</f>
        <v/>
      </c>
      <c r="O34" s="16" t="n">
        <v>1.2</v>
      </c>
      <c r="P34" s="85">
        <f>N34*O34</f>
        <v/>
      </c>
      <c r="Q34" s="50" t="n"/>
    </row>
    <row r="35" ht="24.95" customHeight="1" s="75">
      <c r="A35" s="11" t="inlineStr">
        <is>
          <t>十二月</t>
        </is>
      </c>
      <c r="B35" s="15" t="n"/>
      <c r="C35" s="80" t="n"/>
      <c r="D35" s="15" t="inlineStr">
        <is>
          <t>二氧化硫（高线）</t>
        </is>
      </c>
      <c r="E35" s="15" t="inlineStr">
        <is>
          <t>系数法</t>
        </is>
      </c>
      <c r="F35" s="15" t="inlineStr">
        <is>
          <t>/</t>
        </is>
      </c>
      <c r="G35" s="15" t="inlineStr">
        <is>
          <t>/</t>
        </is>
      </c>
      <c r="H35" s="15" t="n">
        <v>119019</v>
      </c>
      <c r="I35" s="15" t="inlineStr">
        <is>
          <t>/</t>
        </is>
      </c>
      <c r="J35" s="40">
        <f>0.002*28*80%</f>
        <v/>
      </c>
      <c r="K35" s="15" t="inlineStr">
        <is>
          <t>千克</t>
        </is>
      </c>
      <c r="L35" s="87">
        <f>H35*J35</f>
        <v/>
      </c>
      <c r="M35" s="15" t="n">
        <v>0.95</v>
      </c>
      <c r="N35" s="87">
        <f>L35/M35</f>
        <v/>
      </c>
      <c r="O35" s="16" t="n">
        <v>1.2</v>
      </c>
      <c r="P35" s="85">
        <f>N35*O35</f>
        <v/>
      </c>
      <c r="Q35" s="50" t="n"/>
    </row>
    <row r="36" ht="24.95" customHeight="1" s="75">
      <c r="A36" s="11" t="inlineStr">
        <is>
          <t>十二月</t>
        </is>
      </c>
      <c r="B36" s="15" t="n"/>
      <c r="C36" s="80" t="n"/>
      <c r="D36" s="15" t="inlineStr">
        <is>
          <t>二氧化硫（棒线）</t>
        </is>
      </c>
      <c r="E36" s="15" t="inlineStr">
        <is>
          <t>系数法</t>
        </is>
      </c>
      <c r="F36" s="15" t="inlineStr">
        <is>
          <t>/</t>
        </is>
      </c>
      <c r="G36" s="15" t="inlineStr">
        <is>
          <t>/</t>
        </is>
      </c>
      <c r="H36" s="15" t="n">
        <v>144832</v>
      </c>
      <c r="I36" s="15" t="inlineStr">
        <is>
          <t>/</t>
        </is>
      </c>
      <c r="J36" s="40">
        <f>0.0024*28*80%</f>
        <v/>
      </c>
      <c r="K36" s="15" t="inlineStr">
        <is>
          <t>千克</t>
        </is>
      </c>
      <c r="L36" s="87">
        <f>H36*J36</f>
        <v/>
      </c>
      <c r="M36" s="15" t="n">
        <v>0.95</v>
      </c>
      <c r="N36" s="87">
        <f>L36/M36</f>
        <v/>
      </c>
      <c r="O36" s="16" t="n">
        <v>1.2</v>
      </c>
      <c r="P36" s="85">
        <f>N36*O36</f>
        <v/>
      </c>
      <c r="Q36" s="50" t="n"/>
    </row>
    <row r="37" ht="24.95" customHeight="1" s="75">
      <c r="A37" s="11" t="inlineStr">
        <is>
          <t>十二月</t>
        </is>
      </c>
      <c r="B37" s="15" t="n"/>
      <c r="C37" s="80" t="n"/>
      <c r="D37" s="15" t="inlineStr">
        <is>
          <t>氮氧化物（高线）</t>
        </is>
      </c>
      <c r="E37" s="15" t="inlineStr">
        <is>
          <t>系数法</t>
        </is>
      </c>
      <c r="F37" s="15" t="inlineStr">
        <is>
          <t>/</t>
        </is>
      </c>
      <c r="G37" s="15" t="inlineStr">
        <is>
          <t>/</t>
        </is>
      </c>
      <c r="H37" s="15">
        <f>H35</f>
        <v/>
      </c>
      <c r="I37" s="15" t="inlineStr">
        <is>
          <t>/</t>
        </is>
      </c>
      <c r="J37" s="12">
        <f>0.053*80%</f>
        <v/>
      </c>
      <c r="K37" s="15" t="inlineStr">
        <is>
          <t>千克</t>
        </is>
      </c>
      <c r="L37" s="87">
        <f>H37*J37</f>
        <v/>
      </c>
      <c r="M37" s="15" t="n">
        <v>0.95</v>
      </c>
      <c r="N37" s="87">
        <f>L37/M37</f>
        <v/>
      </c>
      <c r="O37" s="16" t="n">
        <v>1.2</v>
      </c>
      <c r="P37" s="85">
        <f>N37*O37</f>
        <v/>
      </c>
      <c r="Q37" s="50" t="n"/>
    </row>
    <row r="38" ht="24.95" customHeight="1" s="75">
      <c r="A38" s="11" t="inlineStr">
        <is>
          <t>十二月</t>
        </is>
      </c>
      <c r="B38" s="15" t="n"/>
      <c r="C38" s="81" t="n"/>
      <c r="D38" s="15" t="inlineStr">
        <is>
          <t>氮氧化物（棒线）</t>
        </is>
      </c>
      <c r="E38" s="15" t="inlineStr">
        <is>
          <t>系数法</t>
        </is>
      </c>
      <c r="F38" s="15" t="inlineStr">
        <is>
          <t>/</t>
        </is>
      </c>
      <c r="G38" s="15" t="inlineStr">
        <is>
          <t>/</t>
        </is>
      </c>
      <c r="H38" s="15">
        <f>H36</f>
        <v/>
      </c>
      <c r="I38" s="15" t="inlineStr">
        <is>
          <t>/</t>
        </is>
      </c>
      <c r="J38" s="12">
        <f>0.06*80%</f>
        <v/>
      </c>
      <c r="K38" s="15" t="inlineStr">
        <is>
          <t>千克</t>
        </is>
      </c>
      <c r="L38" s="87">
        <f>H38*J38</f>
        <v/>
      </c>
      <c r="M38" s="15" t="n">
        <v>0.95</v>
      </c>
      <c r="N38" s="87">
        <f>L38/M38</f>
        <v/>
      </c>
      <c r="O38" s="16" t="n">
        <v>1.2</v>
      </c>
      <c r="P38" s="85">
        <f>N38*O38</f>
        <v/>
      </c>
      <c r="Q38" s="50" t="n"/>
    </row>
    <row r="39" ht="32.25" customHeight="1" s="75">
      <c r="A39" s="16" t="inlineStr">
        <is>
          <t>一般排口合计</t>
        </is>
      </c>
      <c r="B39" s="77" t="n"/>
      <c r="C39" s="77" t="n"/>
      <c r="D39" s="77" t="n"/>
      <c r="E39" s="77" t="n"/>
      <c r="F39" s="77" t="n"/>
      <c r="G39" s="77" t="n"/>
      <c r="H39" s="77" t="n"/>
      <c r="I39" s="77" t="n"/>
      <c r="J39" s="77" t="n"/>
      <c r="K39" s="77" t="n"/>
      <c r="L39" s="77" t="n"/>
      <c r="M39" s="77" t="n"/>
      <c r="N39" s="77" t="n"/>
      <c r="O39" s="78" t="n"/>
      <c r="P39" s="85">
        <f>SUM(P25:P38)</f>
        <v/>
      </c>
      <c r="Q39" s="50" t="n"/>
    </row>
    <row r="40" ht="20.1" customHeight="1" s="75">
      <c r="A40" s="11" t="inlineStr">
        <is>
          <t>十二月</t>
        </is>
      </c>
      <c r="B40" s="52" t="n"/>
      <c r="C40" s="15" t="inlineStr">
        <is>
          <t>原料场</t>
        </is>
      </c>
      <c r="D40" s="15" t="inlineStr">
        <is>
          <t>/</t>
        </is>
      </c>
      <c r="E40" s="15" t="inlineStr">
        <is>
          <t>/</t>
        </is>
      </c>
      <c r="F40" s="15" t="inlineStr">
        <is>
          <t>/</t>
        </is>
      </c>
      <c r="G40" s="15" t="inlineStr">
        <is>
          <t>/</t>
        </is>
      </c>
      <c r="H40" s="15">
        <f>H25</f>
        <v/>
      </c>
      <c r="I40" s="15" t="inlineStr">
        <is>
          <t>/</t>
        </is>
      </c>
      <c r="J40" s="15" t="n">
        <v>0.0243</v>
      </c>
      <c r="K40" s="15" t="inlineStr">
        <is>
          <t>千克</t>
        </is>
      </c>
      <c r="L40" s="87">
        <f>H40*J40</f>
        <v/>
      </c>
      <c r="M40" s="15" t="n">
        <v>4</v>
      </c>
      <c r="N40" s="87">
        <f>L40/M40</f>
        <v/>
      </c>
      <c r="O40" s="16" t="n">
        <v>1.2</v>
      </c>
      <c r="P40" s="85">
        <f>N40*O40</f>
        <v/>
      </c>
      <c r="Q40" s="50" t="n"/>
    </row>
    <row r="41" ht="20.1" customHeight="1" s="75">
      <c r="A41" s="11" t="inlineStr">
        <is>
          <t>十二月</t>
        </is>
      </c>
      <c r="B41" s="52" t="n"/>
      <c r="C41" s="15" t="inlineStr">
        <is>
          <t>烧结工序</t>
        </is>
      </c>
      <c r="D41" s="15" t="inlineStr">
        <is>
          <t>/</t>
        </is>
      </c>
      <c r="E41" s="15" t="inlineStr">
        <is>
          <t>/</t>
        </is>
      </c>
      <c r="F41" s="15" t="inlineStr">
        <is>
          <t>/</t>
        </is>
      </c>
      <c r="G41" s="15" t="inlineStr">
        <is>
          <t>/</t>
        </is>
      </c>
      <c r="H41" s="15">
        <f>H26</f>
        <v/>
      </c>
      <c r="I41" s="15" t="inlineStr">
        <is>
          <t>/</t>
        </is>
      </c>
      <c r="J41" s="15" t="n">
        <v>0.0155</v>
      </c>
      <c r="K41" s="15" t="inlineStr">
        <is>
          <t>千克</t>
        </is>
      </c>
      <c r="L41" s="87">
        <f>H41*J41</f>
        <v/>
      </c>
      <c r="M41" s="15" t="n">
        <v>4</v>
      </c>
      <c r="N41" s="87">
        <f>L41/M41</f>
        <v/>
      </c>
      <c r="O41" s="16" t="n">
        <v>1.2</v>
      </c>
      <c r="P41" s="85">
        <f>N41*O41</f>
        <v/>
      </c>
      <c r="Q41" s="50" t="n"/>
    </row>
    <row r="42" ht="20.1" customHeight="1" s="75">
      <c r="A42" s="11" t="inlineStr">
        <is>
          <t>十二月</t>
        </is>
      </c>
      <c r="B42" s="52" t="n"/>
      <c r="C42" s="15" t="inlineStr">
        <is>
          <t>球团工序</t>
        </is>
      </c>
      <c r="D42" s="15" t="inlineStr">
        <is>
          <t>/</t>
        </is>
      </c>
      <c r="E42" s="15" t="inlineStr">
        <is>
          <t>/</t>
        </is>
      </c>
      <c r="F42" s="15" t="inlineStr">
        <is>
          <t>/</t>
        </is>
      </c>
      <c r="G42" s="15" t="inlineStr">
        <is>
          <t>/</t>
        </is>
      </c>
      <c r="H42" s="15">
        <f>H27</f>
        <v/>
      </c>
      <c r="I42" s="15" t="inlineStr">
        <is>
          <t>/</t>
        </is>
      </c>
      <c r="J42" s="15" t="n">
        <v>0.013</v>
      </c>
      <c r="K42" s="15" t="inlineStr">
        <is>
          <t>千克</t>
        </is>
      </c>
      <c r="L42" s="87">
        <f>H42*J42</f>
        <v/>
      </c>
      <c r="M42" s="15" t="n">
        <v>4</v>
      </c>
      <c r="N42" s="87">
        <f>L42/M42</f>
        <v/>
      </c>
      <c r="O42" s="15" t="n">
        <v>1.2</v>
      </c>
      <c r="P42" s="87">
        <f>N42*O42</f>
        <v/>
      </c>
      <c r="Q42" s="50" t="n"/>
    </row>
    <row r="43" ht="20.1" customHeight="1" s="75">
      <c r="A43" s="11" t="inlineStr">
        <is>
          <t>十二月</t>
        </is>
      </c>
      <c r="B43" s="52" t="n"/>
      <c r="C43" s="15" t="inlineStr">
        <is>
          <t>炼铁工序</t>
        </is>
      </c>
      <c r="D43" s="15" t="inlineStr">
        <is>
          <t>/</t>
        </is>
      </c>
      <c r="E43" s="15" t="inlineStr">
        <is>
          <t>/</t>
        </is>
      </c>
      <c r="F43" s="15" t="inlineStr">
        <is>
          <t>/</t>
        </is>
      </c>
      <c r="G43" s="15" t="inlineStr">
        <is>
          <t>/</t>
        </is>
      </c>
      <c r="H43" s="15">
        <f>H28</f>
        <v/>
      </c>
      <c r="I43" s="15" t="inlineStr">
        <is>
          <t>/</t>
        </is>
      </c>
      <c r="J43" s="15" t="n">
        <v>0.0159</v>
      </c>
      <c r="K43" s="15" t="inlineStr">
        <is>
          <t>千克</t>
        </is>
      </c>
      <c r="L43" s="87">
        <f>H43*J43</f>
        <v/>
      </c>
      <c r="M43" s="15" t="n">
        <v>4</v>
      </c>
      <c r="N43" s="87">
        <f>L43/M43</f>
        <v/>
      </c>
      <c r="O43" s="16" t="n">
        <v>1.2</v>
      </c>
      <c r="P43" s="85">
        <f>N43*O43</f>
        <v/>
      </c>
      <c r="Q43" s="50" t="n"/>
    </row>
    <row r="44" ht="20.1" customHeight="1" s="75">
      <c r="A44" s="11" t="inlineStr">
        <is>
          <t>十二月</t>
        </is>
      </c>
      <c r="B44" s="52" t="n"/>
      <c r="C44" s="15" t="inlineStr">
        <is>
          <t>炼钢工序</t>
        </is>
      </c>
      <c r="D44" s="15" t="inlineStr">
        <is>
          <t>/</t>
        </is>
      </c>
      <c r="E44" s="15" t="inlineStr">
        <is>
          <t>/</t>
        </is>
      </c>
      <c r="F44" s="15" t="inlineStr">
        <is>
          <t>/</t>
        </is>
      </c>
      <c r="G44" s="15" t="inlineStr">
        <is>
          <t>/</t>
        </is>
      </c>
      <c r="H44" s="15">
        <f>H33</f>
        <v/>
      </c>
      <c r="I44" s="15" t="inlineStr">
        <is>
          <t>/</t>
        </is>
      </c>
      <c r="J44" s="15" t="n">
        <v>0.0348</v>
      </c>
      <c r="K44" s="15" t="inlineStr">
        <is>
          <t>千克</t>
        </is>
      </c>
      <c r="L44" s="87">
        <f>H44*J44</f>
        <v/>
      </c>
      <c r="M44" s="15" t="n">
        <v>4</v>
      </c>
      <c r="N44" s="87">
        <f>L44/M44</f>
        <v/>
      </c>
      <c r="O44" s="16" t="n">
        <v>1.2</v>
      </c>
      <c r="P44" s="85">
        <f>N44*O44</f>
        <v/>
      </c>
      <c r="Q44" s="50" t="n"/>
    </row>
    <row r="45" ht="20.1" customHeight="1" s="75">
      <c r="A45" s="11" t="inlineStr">
        <is>
          <t>十二月</t>
        </is>
      </c>
      <c r="B45" s="52" t="n"/>
      <c r="C45" s="15" t="inlineStr">
        <is>
          <t>轧钢工序</t>
        </is>
      </c>
      <c r="D45" s="15" t="inlineStr">
        <is>
          <t>/</t>
        </is>
      </c>
      <c r="E45" s="15" t="inlineStr">
        <is>
          <t>/</t>
        </is>
      </c>
      <c r="F45" s="15" t="inlineStr">
        <is>
          <t>/</t>
        </is>
      </c>
      <c r="G45" s="15" t="inlineStr">
        <is>
          <t>/</t>
        </is>
      </c>
      <c r="H45" s="15">
        <f>H34</f>
        <v/>
      </c>
      <c r="I45" s="15" t="inlineStr">
        <is>
          <t>/</t>
        </is>
      </c>
      <c r="J45" s="15" t="n">
        <v>0</v>
      </c>
      <c r="K45" s="15" t="inlineStr">
        <is>
          <t>千克</t>
        </is>
      </c>
      <c r="L45" s="15">
        <f>H45*J45</f>
        <v/>
      </c>
      <c r="M45" s="15" t="n">
        <v>4</v>
      </c>
      <c r="N45" s="15">
        <f>L45/M45</f>
        <v/>
      </c>
      <c r="O45" s="16" t="n">
        <v>1.2</v>
      </c>
      <c r="P45" s="85">
        <f>N45*O45</f>
        <v/>
      </c>
    </row>
    <row r="46" ht="27" customHeight="1" s="75">
      <c r="A46" s="16" t="inlineStr">
        <is>
          <t>无组织合计</t>
        </is>
      </c>
      <c r="B46" s="77" t="n"/>
      <c r="C46" s="77" t="n"/>
      <c r="D46" s="77" t="n"/>
      <c r="E46" s="77" t="n"/>
      <c r="F46" s="77" t="n"/>
      <c r="G46" s="77" t="n"/>
      <c r="H46" s="77" t="n"/>
      <c r="I46" s="77" t="n"/>
      <c r="J46" s="77" t="n"/>
      <c r="K46" s="77" t="n"/>
      <c r="L46" s="77" t="n"/>
      <c r="M46" s="77" t="n"/>
      <c r="N46" s="77" t="n"/>
      <c r="O46" s="78" t="n"/>
      <c r="P46" s="85">
        <f>SUM(P40:P45)</f>
        <v/>
      </c>
      <c r="Q46" s="47" t="inlineStr">
        <is>
          <t>四季度合计</t>
        </is>
      </c>
    </row>
    <row r="47" ht="31.5" customHeight="1" s="75">
      <c r="A47" s="15" t="n"/>
      <c r="B47" s="77" t="n"/>
      <c r="C47" s="77" t="n"/>
      <c r="D47" s="77" t="n"/>
      <c r="E47" s="77" t="n"/>
      <c r="F47" s="77" t="n"/>
      <c r="G47" s="77" t="n"/>
      <c r="H47" s="77" t="n"/>
      <c r="I47" s="77" t="n"/>
      <c r="J47" s="77" t="n"/>
      <c r="K47" s="77" t="n"/>
      <c r="L47" s="77" t="n"/>
      <c r="M47" s="77" t="n"/>
      <c r="N47" s="77" t="n"/>
      <c r="O47" s="78" t="n"/>
      <c r="P47" s="85">
        <f>P46+P39+P24</f>
        <v/>
      </c>
      <c r="Q47" s="82">
        <f>P47+十一月!P47+sheet1!P13</f>
        <v/>
      </c>
    </row>
    <row r="48" ht="31.5" customHeight="1" s="75">
      <c r="A48" s="50" t="n"/>
      <c r="B48" s="50" t="n"/>
      <c r="C48" s="50" t="n"/>
      <c r="D48" s="50" t="n"/>
      <c r="E48" s="50" t="n"/>
      <c r="F48" s="50" t="n"/>
      <c r="G48" s="50" t="n"/>
      <c r="H48" s="50" t="n"/>
      <c r="I48" s="50" t="n"/>
      <c r="J48" s="50" t="n"/>
      <c r="K48" s="50" t="n"/>
      <c r="L48" s="50" t="n"/>
      <c r="M48" s="50" t="n"/>
      <c r="N48" s="50" t="n"/>
      <c r="O48" s="50" t="n"/>
      <c r="P48" s="41" t="n"/>
      <c r="Q48" s="82" t="n"/>
    </row>
    <row r="49" ht="20.1" customHeight="1" s="75">
      <c r="K49" s="47" t="inlineStr">
        <is>
          <t>公司</t>
        </is>
      </c>
      <c r="L49" s="47" t="n"/>
      <c r="M49" s="47" t="n"/>
      <c r="N49" s="47" t="n"/>
      <c r="O49" s="47" t="n"/>
      <c r="P49" s="47" t="n"/>
      <c r="R49" s="52" t="inlineStr">
        <is>
          <t>四季度合计</t>
        </is>
      </c>
      <c r="S49" s="52" t="n"/>
      <c r="T49" s="52" t="n"/>
      <c r="U49" s="52" t="n"/>
      <c r="V49" s="52" t="n"/>
      <c r="W49" s="52" t="n"/>
    </row>
    <row r="50" ht="20.1" customHeight="1" s="75">
      <c r="K50" s="47" t="inlineStr">
        <is>
          <t>烟尘</t>
        </is>
      </c>
      <c r="L50" s="91">
        <f>L7+L18+L21+L23+L34</f>
        <v/>
      </c>
      <c r="M50" s="50" t="n">
        <v>2.18</v>
      </c>
      <c r="N50" s="94">
        <f>L50/M50</f>
        <v/>
      </c>
      <c r="O50" s="50" t="n">
        <v>1.2</v>
      </c>
      <c r="P50" s="91">
        <f>N50*O50</f>
        <v/>
      </c>
      <c r="R50" s="52" t="inlineStr">
        <is>
          <t>烟尘</t>
        </is>
      </c>
      <c r="S50" s="87">
        <f>L50+十一月!L50+sheet1!#REF!</f>
        <v/>
      </c>
      <c r="T50" s="15" t="n">
        <v>2.18</v>
      </c>
      <c r="U50" s="87">
        <f>S50/T50</f>
        <v/>
      </c>
      <c r="V50" s="15" t="n">
        <v>1.2</v>
      </c>
      <c r="W50" s="87">
        <f>U50*V50</f>
        <v/>
      </c>
    </row>
    <row r="51" ht="20.1" customHeight="1" s="75">
      <c r="C51" s="15" t="n"/>
      <c r="D51" s="15" t="inlineStr">
        <is>
          <t>（公司+球团）</t>
        </is>
      </c>
      <c r="E51" s="15" t="inlineStr">
        <is>
          <t>球团</t>
        </is>
      </c>
      <c r="F51" s="15" t="inlineStr">
        <is>
          <t>公司</t>
        </is>
      </c>
      <c r="K51" s="47" t="inlineStr">
        <is>
          <t>粉尘</t>
        </is>
      </c>
      <c r="L51" s="91">
        <f>L10+L11+L19+L20+L22+L25+L26+L28+L33+L40+L41+L43+L44</f>
        <v/>
      </c>
      <c r="M51" s="50" t="n">
        <v>4</v>
      </c>
      <c r="N51" s="94">
        <f>L51/M51</f>
        <v/>
      </c>
      <c r="O51" s="50" t="n">
        <v>1.2</v>
      </c>
      <c r="P51" s="91">
        <f>N51*O51</f>
        <v/>
      </c>
      <c r="R51" s="52" t="inlineStr">
        <is>
          <t>粉尘</t>
        </is>
      </c>
      <c r="S51" s="87">
        <f>L51+十一月!L51+sheet1!#REF!</f>
        <v/>
      </c>
      <c r="T51" s="15" t="n">
        <v>4</v>
      </c>
      <c r="U51" s="87">
        <f>S51/T51</f>
        <v/>
      </c>
      <c r="V51" s="15" t="n">
        <v>1.2</v>
      </c>
      <c r="W51" s="87">
        <f>U51*V51</f>
        <v/>
      </c>
    </row>
    <row r="52" ht="20.1" customHeight="1" s="75">
      <c r="C52" s="15" t="inlineStr">
        <is>
          <t>四季度</t>
        </is>
      </c>
      <c r="D52" s="95">
        <f>(W54+W60)/10000</f>
        <v/>
      </c>
      <c r="E52" s="95">
        <f>W60/10000</f>
        <v/>
      </c>
      <c r="F52" s="95">
        <f>D52-E52</f>
        <v/>
      </c>
      <c r="K52" s="47" t="inlineStr">
        <is>
          <t>二氧化硫</t>
        </is>
      </c>
      <c r="L52" s="91">
        <f>L8+L29+L30+L35+L36</f>
        <v/>
      </c>
      <c r="M52" s="50" t="n">
        <v>0.95</v>
      </c>
      <c r="N52" s="94">
        <f>L52/M52</f>
        <v/>
      </c>
      <c r="O52" s="50" t="n">
        <v>1.2</v>
      </c>
      <c r="P52" s="91">
        <f>N52*O52</f>
        <v/>
      </c>
      <c r="R52" s="52" t="inlineStr">
        <is>
          <t>二氧化硫</t>
        </is>
      </c>
      <c r="S52" s="87">
        <f>L52+十一月!L52+sheet1!#REF!</f>
        <v/>
      </c>
      <c r="T52" s="15" t="n">
        <v>0.95</v>
      </c>
      <c r="U52" s="87">
        <f>S52/T52</f>
        <v/>
      </c>
      <c r="V52" s="15" t="n">
        <v>1.2</v>
      </c>
      <c r="W52" s="87">
        <f>U52*V52</f>
        <v/>
      </c>
    </row>
    <row r="53" ht="20.1" customHeight="1" s="75">
      <c r="C53" s="15" t="inlineStr">
        <is>
          <t>减免</t>
        </is>
      </c>
      <c r="D53" s="95">
        <f>E53+F53</f>
        <v/>
      </c>
      <c r="E53" s="95" t="n">
        <v>0.4497</v>
      </c>
      <c r="F53" s="95" t="n">
        <v>8.5276</v>
      </c>
      <c r="K53" s="47" t="inlineStr">
        <is>
          <t>氮氧化物</t>
        </is>
      </c>
      <c r="L53" s="91">
        <f>L9+L31+L32+L37+L38</f>
        <v/>
      </c>
      <c r="M53" s="50" t="n">
        <v>0.95</v>
      </c>
      <c r="N53" s="94">
        <f>L53/M53</f>
        <v/>
      </c>
      <c r="O53" s="50" t="n">
        <v>1.2</v>
      </c>
      <c r="P53" s="91">
        <f>N53*O53</f>
        <v/>
      </c>
      <c r="R53" s="52" t="inlineStr">
        <is>
          <t>氮氧化物</t>
        </is>
      </c>
      <c r="S53" s="87">
        <f>L53+十一月!L53+sheet1!#REF!</f>
        <v/>
      </c>
      <c r="T53" s="15" t="n">
        <v>0.95</v>
      </c>
      <c r="U53" s="87">
        <f>S53/T53</f>
        <v/>
      </c>
      <c r="V53" s="15" t="n">
        <v>1.2</v>
      </c>
      <c r="W53" s="87">
        <f>U53*V53</f>
        <v/>
      </c>
    </row>
    <row r="54" ht="20.1" customHeight="1" s="75">
      <c r="C54" s="15" t="inlineStr">
        <is>
          <t>四季度需缴纳</t>
        </is>
      </c>
      <c r="D54" s="96">
        <f>D52-D53</f>
        <v/>
      </c>
      <c r="E54" s="95">
        <f>E52-E53</f>
        <v/>
      </c>
      <c r="F54" s="95">
        <f>F52-F53</f>
        <v/>
      </c>
      <c r="K54" s="47" t="n"/>
      <c r="L54" s="50" t="n"/>
      <c r="M54" s="50" t="n"/>
      <c r="N54" s="50" t="n"/>
      <c r="O54" s="50" t="n"/>
      <c r="P54" s="91">
        <f>SUM(P50:P53)</f>
        <v/>
      </c>
      <c r="R54" s="52" t="n"/>
      <c r="S54" s="15" t="n"/>
      <c r="T54" s="15" t="n"/>
      <c r="U54" s="15" t="n"/>
      <c r="V54" s="15" t="n"/>
      <c r="W54" s="87">
        <f>SUM(W50:W53)</f>
        <v/>
      </c>
    </row>
    <row r="55" ht="30.75" customHeight="1" s="75">
      <c r="E55" s="47" t="n"/>
      <c r="F55" s="47" t="n"/>
      <c r="K55" s="47" t="inlineStr">
        <is>
          <t>球团工序</t>
        </is>
      </c>
      <c r="L55" s="47" t="n"/>
      <c r="M55" s="47" t="n"/>
      <c r="N55" s="47" t="n"/>
      <c r="O55" s="47" t="n"/>
      <c r="P55" s="47" t="n"/>
      <c r="R55" s="52" t="inlineStr">
        <is>
          <t>球团工序</t>
        </is>
      </c>
      <c r="S55" s="15" t="n"/>
      <c r="T55" s="15" t="n"/>
      <c r="U55" s="15" t="n"/>
      <c r="V55" s="15" t="n"/>
      <c r="W55" s="87" t="n"/>
    </row>
    <row r="56" ht="30.75" customHeight="1" s="75">
      <c r="E56" s="47" t="n"/>
      <c r="F56" s="47" t="n"/>
      <c r="K56" s="50" t="inlineStr">
        <is>
          <t>烟尘</t>
        </is>
      </c>
      <c r="L56" s="50">
        <f>L12+L15</f>
        <v/>
      </c>
      <c r="M56" s="50" t="n">
        <v>2.18</v>
      </c>
      <c r="N56" s="91">
        <f>L56/M56</f>
        <v/>
      </c>
      <c r="O56" s="50" t="n">
        <v>1.2</v>
      </c>
      <c r="P56" s="91">
        <f>N56*O56</f>
        <v/>
      </c>
      <c r="R56" s="52" t="inlineStr">
        <is>
          <t>烟尘</t>
        </is>
      </c>
      <c r="S56" s="15">
        <f>L56+十一月!L56+sheet1!#REF!</f>
        <v/>
      </c>
      <c r="T56" s="15" t="n">
        <v>2.18</v>
      </c>
      <c r="U56" s="87">
        <f>S56/T56</f>
        <v/>
      </c>
      <c r="V56" s="15" t="n">
        <v>1.2</v>
      </c>
      <c r="W56" s="87">
        <f>U56*V56</f>
        <v/>
      </c>
    </row>
    <row r="57" ht="30.75" customHeight="1" s="75">
      <c r="E57" s="47" t="n"/>
      <c r="F57" s="47" t="n"/>
      <c r="K57" s="50" t="inlineStr">
        <is>
          <t>粉尘</t>
        </is>
      </c>
      <c r="L57" s="50">
        <f>L42+L27</f>
        <v/>
      </c>
      <c r="M57" s="50" t="n">
        <v>4</v>
      </c>
      <c r="N57" s="91">
        <f>L57/M57</f>
        <v/>
      </c>
      <c r="O57" s="50" t="n">
        <v>1.2</v>
      </c>
      <c r="P57" s="91">
        <f>N57*O57</f>
        <v/>
      </c>
      <c r="R57" s="52" t="inlineStr">
        <is>
          <t>粉尘</t>
        </is>
      </c>
      <c r="S57" s="15">
        <f>L57+十一月!L57+sheet1!#REF!</f>
        <v/>
      </c>
      <c r="T57" s="15" t="n">
        <v>4</v>
      </c>
      <c r="U57" s="87">
        <f>S57/T57</f>
        <v/>
      </c>
      <c r="V57" s="15" t="n">
        <v>1.2</v>
      </c>
      <c r="W57" s="87">
        <f>U57*V57</f>
        <v/>
      </c>
    </row>
    <row r="58" ht="20.1" customHeight="1" s="75">
      <c r="E58" s="47" t="n"/>
      <c r="F58" s="47" t="n"/>
      <c r="K58" s="50" t="inlineStr">
        <is>
          <t>二氧化硫</t>
        </is>
      </c>
      <c r="L58" s="50">
        <f>L13+L16</f>
        <v/>
      </c>
      <c r="M58" s="50" t="n">
        <v>0.95</v>
      </c>
      <c r="N58" s="91">
        <f>L58/M58</f>
        <v/>
      </c>
      <c r="O58" s="50" t="n">
        <v>1.2</v>
      </c>
      <c r="P58" s="91">
        <f>N58*O58</f>
        <v/>
      </c>
      <c r="R58" s="52" t="inlineStr">
        <is>
          <t>二氧化硫</t>
        </is>
      </c>
      <c r="S58" s="15">
        <f>L58+十一月!L58+sheet1!#REF!</f>
        <v/>
      </c>
      <c r="T58" s="15" t="n">
        <v>0.95</v>
      </c>
      <c r="U58" s="87">
        <f>S58/T58</f>
        <v/>
      </c>
      <c r="V58" s="15" t="n">
        <v>1.2</v>
      </c>
      <c r="W58" s="87">
        <f>U58*V58</f>
        <v/>
      </c>
    </row>
    <row r="59" ht="24.95" customHeight="1" s="75">
      <c r="K59" s="50" t="inlineStr">
        <is>
          <t>氮氧化物</t>
        </is>
      </c>
      <c r="L59" s="50">
        <f>L14+L17</f>
        <v/>
      </c>
      <c r="M59" s="50" t="n">
        <v>0.95</v>
      </c>
      <c r="N59" s="91">
        <f>L59/M59</f>
        <v/>
      </c>
      <c r="O59" s="50" t="n">
        <v>1.2</v>
      </c>
      <c r="P59" s="91">
        <f>N59*O59</f>
        <v/>
      </c>
      <c r="R59" s="52" t="inlineStr">
        <is>
          <t>氮氧化物</t>
        </is>
      </c>
      <c r="S59" s="15">
        <f>L59+十一月!L59+sheet1!#REF!</f>
        <v/>
      </c>
      <c r="T59" s="15" t="n">
        <v>0.95</v>
      </c>
      <c r="U59" s="87">
        <f>S59/T59</f>
        <v/>
      </c>
      <c r="V59" s="15" t="n">
        <v>1.2</v>
      </c>
      <c r="W59" s="87">
        <f>U59*V59</f>
        <v/>
      </c>
    </row>
    <row r="60" ht="24.95" customHeight="1" s="75">
      <c r="K60" s="50" t="n"/>
      <c r="L60" s="50" t="n"/>
      <c r="M60" s="50" t="n"/>
      <c r="N60" s="50" t="n"/>
      <c r="O60" s="50" t="n"/>
      <c r="P60" s="91">
        <f>SUM(P56:P59)</f>
        <v/>
      </c>
      <c r="R60" s="52" t="n"/>
      <c r="S60" s="15" t="n"/>
      <c r="T60" s="15" t="n"/>
      <c r="U60" s="15" t="n"/>
      <c r="V60" s="15" t="n"/>
      <c r="W60" s="87">
        <f>SUM(W56:W59)</f>
        <v/>
      </c>
    </row>
    <row r="61" ht="24.95" customHeight="1" s="75">
      <c r="K61" s="50" t="n"/>
      <c r="L61" s="50" t="n"/>
      <c r="M61" s="50" t="n"/>
      <c r="N61" s="50" t="n"/>
      <c r="O61" s="50" t="n"/>
      <c r="P61" s="91">
        <f>P54+P60</f>
        <v/>
      </c>
      <c r="R61" s="52" t="n"/>
      <c r="S61" s="15" t="n"/>
      <c r="T61" s="15" t="n"/>
      <c r="U61" s="15" t="n"/>
      <c r="V61" s="15" t="n"/>
      <c r="W61" s="87">
        <f>W54+W60</f>
        <v/>
      </c>
    </row>
  </sheetData>
  <mergeCells count="30">
    <mergeCell ref="A1:P1"/>
    <mergeCell ref="A2:M2"/>
    <mergeCell ref="A3:F3"/>
    <mergeCell ref="G3:M3"/>
    <mergeCell ref="F4:G4"/>
    <mergeCell ref="H4:K4"/>
    <mergeCell ref="A24:O24"/>
    <mergeCell ref="A39:O39"/>
    <mergeCell ref="A46:O46"/>
    <mergeCell ref="A47:O47"/>
    <mergeCell ref="A4:A5"/>
    <mergeCell ref="B4:B5"/>
    <mergeCell ref="C4:C5"/>
    <mergeCell ref="C7:C9"/>
    <mergeCell ref="C12:C14"/>
    <mergeCell ref="C15:C17"/>
    <mergeCell ref="C28:C32"/>
    <mergeCell ref="C34:C38"/>
    <mergeCell ref="D4:D5"/>
    <mergeCell ref="E4:E5"/>
    <mergeCell ref="E7:E9"/>
    <mergeCell ref="E12:E14"/>
    <mergeCell ref="E15:E17"/>
    <mergeCell ref="H19:H20"/>
    <mergeCell ref="I19:I20"/>
    <mergeCell ref="L4:L5"/>
    <mergeCell ref="M4:M5"/>
    <mergeCell ref="N4:N5"/>
    <mergeCell ref="O4:O5"/>
    <mergeCell ref="P4:P5"/>
  </mergeCells>
  <printOptions horizontalCentered="1"/>
  <pageMargins left="0.196850393700787" right="0.196850393700787" top="0.590551181102362" bottom="0.393700787401575" header="0.31496062992126" footer="0.31496062992126"/>
  <pageSetup orientation="landscape" paperSize="8" scale="81"/>
  <rowBreaks count="1" manualBreakCount="1">
    <brk id="24" min="0" max="16383" man="1"/>
  </rowBreaks>
  <colBreaks count="1" manualBreakCount="1">
    <brk id="16" min="0" max="1048575" man="1"/>
  </colBreaks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2006-09-13T11:21:00Z</dcterms:created>
  <dcterms:modified xmlns:dcterms="http://purl.org/dc/terms/" xmlns:xsi="http://www.w3.org/2001/XMLSchema-instance" xsi:type="dcterms:W3CDTF">2023-02-21T09:36:09Z</dcterms:modified>
  <cp:lastModifiedBy>WPS_1662025352</cp:lastModifiedBy>
</cp:coreProperties>
</file>